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Greenwich Township\Documents\Website\"/>
    </mc:Choice>
  </mc:AlternateContent>
  <xr:revisionPtr revIDLastSave="0" documentId="8_{D715FC16-1B05-4BA3-B691-512F0107A450}" xr6:coauthVersionLast="47" xr6:coauthVersionMax="47" xr10:uidLastSave="{00000000-0000-0000-0000-000000000000}"/>
  <workbookProtection workbookAlgorithmName="SHA-512" workbookHashValue="syaPx/bwNkDNV9es2zyOnADd+b0ksutHzbZoMcb66WVvHRfsH6vksO/JUtheBq5i9Ltuf53RZIvzzgzmD3qxJw==" workbookSaltValue="XPuabOTbfzhdx77IuRfi5A==" workbookSpinCount="100000" lockStructure="1"/>
  <bookViews>
    <workbookView xWindow="1905" yWindow="1905" windowWidth="15375" windowHeight="7875" tabRatio="929" activeTab="4" xr2:uid="{00000000-000D-0000-FFFF-FFFF00000000}"/>
  </bookViews>
  <sheets>
    <sheet name="Cover Page" sheetId="12" r:id="rId1"/>
    <sheet name="Sheet1" sheetId="15" state="hidden" r:id="rId2"/>
    <sheet name="UFB-1 Tax Impact" sheetId="1" r:id="rId3"/>
    <sheet name="UFB-2 Revenue Summary" sheetId="2" r:id="rId4"/>
    <sheet name="UFB-3 Appropriations Summary" sheetId="3" r:id="rId5"/>
    <sheet name="UFB-4 Structural Imbalances" sheetId="4" r:id="rId6"/>
    <sheet name="UFB-5 Tax Assessments" sheetId="5" r:id="rId7"/>
    <sheet name="UFB-6 Tax Abatements" sheetId="6" r:id="rId8"/>
    <sheet name="UFB-7 Personnel Costs" sheetId="7" r:id="rId9"/>
    <sheet name="UFB-8 Health Benefits" sheetId="8" r:id="rId10"/>
    <sheet name="UFB-9 Accum. Absence Liability" sheetId="9" r:id="rId11"/>
    <sheet name="UFB-10 Debt" sheetId="10" r:id="rId12"/>
    <sheet name="UFB-11 Shared Services" sheetId="11" r:id="rId13"/>
    <sheet name="UFB-11 Shared Services (2)" sheetId="17" r:id="rId14"/>
    <sheet name="UFB-12 Auth. &amp; Fire Dist." sheetId="13" r:id="rId15"/>
    <sheet name="muni" sheetId="14" state="hidden" r:id="rId16"/>
    <sheet name="Notes" sheetId="16" r:id="rId17"/>
    <sheet name="SearchPrep" sheetId="18" state="hidden" r:id="rId18"/>
    <sheet name="SearchPrep3" sheetId="20" state="hidden" r:id="rId19"/>
  </sheets>
  <externalReferences>
    <externalReference r:id="rId20"/>
  </externalReferences>
  <definedNames>
    <definedName name="AbateType">'[1]Data Lists'!$A$4:$A$6</definedName>
    <definedName name="ActEst">'[1]Data Lists'!$A$8:$A$9</definedName>
    <definedName name="_xlnm.Print_Area" localSheetId="0">'Cover Page'!$A$1:$Q$35</definedName>
    <definedName name="_xlnm.Print_Area" localSheetId="16">Notes!$J$1:$L$5</definedName>
    <definedName name="_xlnm.Print_Area" localSheetId="2">'UFB-1 Tax Impact'!$J$1:$T$40</definedName>
    <definedName name="_xlnm.Print_Area" localSheetId="11">'UFB-10 Debt'!$J$1:$S$33</definedName>
    <definedName name="_xlnm.Print_Area" localSheetId="12">'UFB-11 Shared Services'!$J$1:$R$42</definedName>
    <definedName name="_xlnm.Print_Area" localSheetId="13">'UFB-11 Shared Services (2)'!$J$1:$R$40</definedName>
    <definedName name="_xlnm.Print_Area" localSheetId="14">'UFB-12 Auth. &amp; Fire Dist.'!$K$1:$V$23</definedName>
    <definedName name="_xlnm.Print_Area" localSheetId="3">'UFB-2 Revenue Summary'!$J$1:$Y$24</definedName>
    <definedName name="_xlnm.Print_Area" localSheetId="4">'UFB-3 Appropriations Summary'!$J$1:$AA$29</definedName>
    <definedName name="_xlnm.Print_Area" localSheetId="5">'UFB-4 Structural Imbalances'!$J$1:$P$27</definedName>
    <definedName name="_xlnm.Print_Area" localSheetId="6">'UFB-5 Tax Assessments'!$J$1:$U$36</definedName>
    <definedName name="_xlnm.Print_Area" localSheetId="7">'UFB-6 Tax Abatements'!$J$1:$AG$40</definedName>
    <definedName name="_xlnm.Print_Area" localSheetId="8">'UFB-7 Personnel Costs'!$J$1:$S$26</definedName>
    <definedName name="_xlnm.Print_Area" localSheetId="9">'UFB-8 Health Benefits'!$J$1:$P$34</definedName>
    <definedName name="_xlnm.Print_Area" localSheetId="10">'UFB-9 Accum. Absence Liability'!$J$1:$P$42</definedName>
    <definedName name="ReceivingProviding">'[1]Data Lists'!$A$14:$A$15</definedName>
    <definedName name="RUTOptions">'[1]Data Lists'!$A$1:$A$2</definedName>
    <definedName name="YESNO">'[1]Data Lists'!$A$11:$A$12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7" i="10" l="1"/>
  <c r="M6" i="5" l="1"/>
  <c r="S8" i="3"/>
  <c r="P14" i="3"/>
  <c r="P8" i="3"/>
  <c r="P5" i="3"/>
  <c r="J14" i="10" l="1"/>
  <c r="J13" i="10"/>
  <c r="J12" i="10"/>
  <c r="J11" i="10"/>
  <c r="S29" i="1"/>
  <c r="S24" i="1"/>
  <c r="S25" i="1" s="1"/>
  <c r="S26" i="1" s="1"/>
  <c r="S27" i="1" s="1"/>
  <c r="D20" i="2" l="1"/>
  <c r="H20" i="2"/>
  <c r="B20" i="2"/>
  <c r="A20" i="2"/>
  <c r="R41" i="11"/>
  <c r="R39" i="17" s="1"/>
  <c r="R40" i="11"/>
  <c r="R38" i="17" s="1"/>
  <c r="R39" i="11"/>
  <c r="R37" i="17" s="1"/>
  <c r="O18" i="1"/>
  <c r="O17" i="1"/>
  <c r="O16" i="1"/>
  <c r="O15" i="1"/>
  <c r="O14" i="1"/>
  <c r="O13" i="1"/>
  <c r="O12" i="1"/>
  <c r="O11" i="1"/>
  <c r="O10" i="1"/>
  <c r="O9" i="1"/>
  <c r="O8" i="1"/>
  <c r="O7" i="1"/>
  <c r="O6" i="1"/>
  <c r="AA2" i="3"/>
  <c r="Z2" i="3"/>
  <c r="Y2" i="3"/>
  <c r="X2" i="3"/>
  <c r="W2" i="3"/>
  <c r="L22" i="10"/>
  <c r="K22" i="10"/>
  <c r="J10" i="10"/>
  <c r="M38" i="1" l="1"/>
  <c r="L38" i="1"/>
  <c r="M34" i="1"/>
  <c r="L34" i="1"/>
  <c r="L30" i="1"/>
  <c r="N30" i="1"/>
  <c r="L20" i="1"/>
  <c r="M20" i="1"/>
  <c r="N9" i="1" s="1"/>
  <c r="O20" i="1"/>
  <c r="Q20" i="2"/>
  <c r="M20" i="2" s="1"/>
  <c r="L20" i="2" s="1"/>
  <c r="H38" i="17" l="1"/>
  <c r="D38" i="17"/>
  <c r="B38" i="17"/>
  <c r="A38" i="17"/>
  <c r="H37" i="17"/>
  <c r="D37" i="17"/>
  <c r="B37" i="17"/>
  <c r="A37" i="17"/>
  <c r="H36" i="17"/>
  <c r="D36" i="17"/>
  <c r="B36" i="17"/>
  <c r="A36" i="17"/>
  <c r="H35" i="17"/>
  <c r="D35" i="17"/>
  <c r="B35" i="17"/>
  <c r="A35" i="17"/>
  <c r="H34" i="17"/>
  <c r="D34" i="17"/>
  <c r="B34" i="17"/>
  <c r="A34" i="17"/>
  <c r="H33" i="17"/>
  <c r="D33" i="17"/>
  <c r="B33" i="17"/>
  <c r="A33" i="17"/>
  <c r="H32" i="17"/>
  <c r="D32" i="17"/>
  <c r="B32" i="17"/>
  <c r="A32" i="17"/>
  <c r="H31" i="17"/>
  <c r="D31" i="17"/>
  <c r="B31" i="17"/>
  <c r="A31" i="17"/>
  <c r="H30" i="17"/>
  <c r="D30" i="17"/>
  <c r="B30" i="17"/>
  <c r="A30" i="17"/>
  <c r="H29" i="17"/>
  <c r="D29" i="17"/>
  <c r="B29" i="17"/>
  <c r="A29" i="17"/>
  <c r="H28" i="17"/>
  <c r="D28" i="17"/>
  <c r="B28" i="17"/>
  <c r="A28" i="17"/>
  <c r="H27" i="17"/>
  <c r="D27" i="17"/>
  <c r="B27" i="17"/>
  <c r="A27" i="17"/>
  <c r="H26" i="17"/>
  <c r="D26" i="17"/>
  <c r="B26" i="17"/>
  <c r="A26" i="17"/>
  <c r="H25" i="17"/>
  <c r="D25" i="17"/>
  <c r="B25" i="17"/>
  <c r="A25" i="17"/>
  <c r="H24" i="17"/>
  <c r="D24" i="17"/>
  <c r="B24" i="17"/>
  <c r="A24" i="17"/>
  <c r="H23" i="17"/>
  <c r="D23" i="17"/>
  <c r="B23" i="17"/>
  <c r="A23" i="17"/>
  <c r="H22" i="17"/>
  <c r="D22" i="17"/>
  <c r="B22" i="17"/>
  <c r="A22" i="17"/>
  <c r="H21" i="17"/>
  <c r="D21" i="17"/>
  <c r="B21" i="17"/>
  <c r="A21" i="17"/>
  <c r="H20" i="17"/>
  <c r="D20" i="17"/>
  <c r="B20" i="17"/>
  <c r="A20" i="17"/>
  <c r="H19" i="17"/>
  <c r="D19" i="17"/>
  <c r="B19" i="17"/>
  <c r="A19" i="17"/>
  <c r="H18" i="17"/>
  <c r="D18" i="17"/>
  <c r="B18" i="17"/>
  <c r="A18" i="17"/>
  <c r="H17" i="17"/>
  <c r="D17" i="17"/>
  <c r="B17" i="17"/>
  <c r="A17" i="17"/>
  <c r="H16" i="17"/>
  <c r="D16" i="17"/>
  <c r="B16" i="17"/>
  <c r="A16" i="17"/>
  <c r="H15" i="17"/>
  <c r="D15" i="17"/>
  <c r="B15" i="17"/>
  <c r="A15" i="17"/>
  <c r="H14" i="17"/>
  <c r="D14" i="17"/>
  <c r="B14" i="17"/>
  <c r="A14" i="17"/>
  <c r="H13" i="17"/>
  <c r="D13" i="17"/>
  <c r="B13" i="17"/>
  <c r="A13" i="17"/>
  <c r="H12" i="17"/>
  <c r="D12" i="17"/>
  <c r="B12" i="17"/>
  <c r="A12" i="17"/>
  <c r="H11" i="17"/>
  <c r="D11" i="17"/>
  <c r="B11" i="17"/>
  <c r="A11" i="17"/>
  <c r="H10" i="17"/>
  <c r="D10" i="17"/>
  <c r="B10" i="17"/>
  <c r="A10" i="17"/>
  <c r="H9" i="17"/>
  <c r="D9" i="17"/>
  <c r="B9" i="17"/>
  <c r="A9" i="17"/>
  <c r="H8" i="17"/>
  <c r="D8" i="17"/>
  <c r="B8" i="17"/>
  <c r="A8" i="17"/>
  <c r="H7" i="17"/>
  <c r="D7" i="17"/>
  <c r="B7" i="17"/>
  <c r="A7" i="17"/>
  <c r="H6" i="17"/>
  <c r="D6" i="17"/>
  <c r="B6" i="17"/>
  <c r="A6" i="17"/>
  <c r="H5" i="17"/>
  <c r="D5" i="17"/>
  <c r="B5" i="17"/>
  <c r="A5" i="17"/>
  <c r="H4" i="17"/>
  <c r="D4" i="17"/>
  <c r="B4" i="17"/>
  <c r="A4" i="17"/>
  <c r="H3" i="17"/>
  <c r="D3" i="17"/>
  <c r="B3" i="17"/>
  <c r="A3" i="17"/>
  <c r="H2" i="17"/>
  <c r="D2" i="17"/>
  <c r="B2" i="17"/>
  <c r="A2" i="17"/>
  <c r="H1" i="17"/>
  <c r="D1" i="17"/>
  <c r="B1" i="17"/>
  <c r="A1" i="17"/>
  <c r="K6" i="12" l="1"/>
  <c r="C2" i="6" l="1"/>
  <c r="C8" i="6"/>
  <c r="C14" i="6"/>
  <c r="C20" i="6"/>
  <c r="C26" i="6"/>
  <c r="C32" i="6"/>
  <c r="C1" i="6"/>
  <c r="C7" i="2"/>
  <c r="C3" i="6"/>
  <c r="C9" i="6"/>
  <c r="C15" i="6"/>
  <c r="C21" i="6"/>
  <c r="C27" i="6"/>
  <c r="C33" i="6"/>
  <c r="C6" i="2"/>
  <c r="C4" i="6"/>
  <c r="C10" i="6"/>
  <c r="C16" i="6"/>
  <c r="C22" i="6"/>
  <c r="C28" i="6"/>
  <c r="C34" i="6"/>
  <c r="C20" i="2"/>
  <c r="C15" i="3"/>
  <c r="C5" i="6"/>
  <c r="C11" i="6"/>
  <c r="C17" i="6"/>
  <c r="C23" i="6"/>
  <c r="C29" i="6"/>
  <c r="C35" i="6"/>
  <c r="C6" i="6"/>
  <c r="C12" i="6"/>
  <c r="C18" i="6"/>
  <c r="C24" i="6"/>
  <c r="C30" i="6"/>
  <c r="C36" i="6"/>
  <c r="C38" i="6"/>
  <c r="C7" i="6"/>
  <c r="C13" i="6"/>
  <c r="C19" i="6"/>
  <c r="C25" i="6"/>
  <c r="C31" i="6"/>
  <c r="C37" i="6"/>
  <c r="C36" i="17"/>
  <c r="C24" i="17"/>
  <c r="C12" i="17"/>
  <c r="C31" i="17"/>
  <c r="C19" i="17"/>
  <c r="C14" i="17"/>
  <c r="C8" i="17"/>
  <c r="C3" i="17"/>
  <c r="C16" i="17"/>
  <c r="C37" i="17"/>
  <c r="C7" i="17"/>
  <c r="C1" i="17"/>
  <c r="C26" i="17"/>
  <c r="C2" i="17"/>
  <c r="C15" i="17"/>
  <c r="C9" i="17"/>
  <c r="C38" i="17"/>
  <c r="C32" i="17"/>
  <c r="C33" i="17"/>
  <c r="C27" i="17"/>
  <c r="C21" i="17"/>
  <c r="C10" i="17"/>
  <c r="C4" i="17"/>
  <c r="C34" i="17"/>
  <c r="C28" i="17"/>
  <c r="C22" i="17"/>
  <c r="C35" i="17"/>
  <c r="C29" i="17"/>
  <c r="C23" i="17"/>
  <c r="C17" i="17"/>
  <c r="C11" i="17"/>
  <c r="C5" i="17"/>
  <c r="C30" i="17"/>
  <c r="C18" i="17"/>
  <c r="C6" i="17"/>
  <c r="C25" i="17"/>
  <c r="C13" i="17"/>
  <c r="C20" i="17"/>
  <c r="I9" i="12"/>
  <c r="H20" i="12"/>
  <c r="H19" i="12"/>
  <c r="D20" i="12"/>
  <c r="D19" i="12"/>
  <c r="B20" i="12"/>
  <c r="A20" i="12"/>
  <c r="B19" i="12"/>
  <c r="A19" i="12"/>
  <c r="N26" i="8"/>
  <c r="P24" i="8"/>
  <c r="P23" i="8"/>
  <c r="P22" i="8"/>
  <c r="P21" i="8"/>
  <c r="N18" i="8"/>
  <c r="P16" i="8"/>
  <c r="P15" i="8"/>
  <c r="P14" i="8"/>
  <c r="P13" i="8"/>
  <c r="N10" i="8"/>
  <c r="P8" i="8"/>
  <c r="P7" i="8"/>
  <c r="P6" i="8"/>
  <c r="P5" i="8"/>
  <c r="P26" i="8" l="1"/>
  <c r="P10" i="8"/>
  <c r="P18" i="8"/>
  <c r="N28" i="8"/>
  <c r="D37" i="11"/>
  <c r="D36" i="11"/>
  <c r="H37" i="11"/>
  <c r="B37" i="11"/>
  <c r="A37" i="11"/>
  <c r="H36" i="11"/>
  <c r="B36" i="11"/>
  <c r="A36" i="11"/>
  <c r="D26" i="11"/>
  <c r="D27" i="11"/>
  <c r="D28" i="11"/>
  <c r="D25" i="11"/>
  <c r="D24" i="11"/>
  <c r="D23" i="11"/>
  <c r="D22" i="11"/>
  <c r="D21" i="11"/>
  <c r="D20" i="11"/>
  <c r="D19" i="11"/>
  <c r="D18" i="11"/>
  <c r="D17" i="11"/>
  <c r="H28" i="11"/>
  <c r="B28" i="11"/>
  <c r="A28" i="11"/>
  <c r="H27" i="11"/>
  <c r="B27" i="11"/>
  <c r="A27" i="11"/>
  <c r="H26" i="11"/>
  <c r="B26" i="11"/>
  <c r="A26" i="11"/>
  <c r="H25" i="11"/>
  <c r="B25" i="11"/>
  <c r="A25" i="11"/>
  <c r="H24" i="11"/>
  <c r="B24" i="11"/>
  <c r="A24" i="11"/>
  <c r="H23" i="11"/>
  <c r="B23" i="11"/>
  <c r="A23" i="11"/>
  <c r="H22" i="11"/>
  <c r="B22" i="11"/>
  <c r="A22" i="11"/>
  <c r="H21" i="11"/>
  <c r="B21" i="11"/>
  <c r="A21" i="11"/>
  <c r="H20" i="11"/>
  <c r="B20" i="11"/>
  <c r="A20" i="11"/>
  <c r="H19" i="11"/>
  <c r="B19" i="11"/>
  <c r="A19" i="11"/>
  <c r="H18" i="11"/>
  <c r="B18" i="11"/>
  <c r="A18" i="11"/>
  <c r="H17" i="11"/>
  <c r="B17" i="11"/>
  <c r="A17" i="11"/>
  <c r="D15" i="4"/>
  <c r="D14" i="4"/>
  <c r="D13" i="4"/>
  <c r="D12" i="4"/>
  <c r="D11" i="4"/>
  <c r="D10" i="4"/>
  <c r="D9" i="4"/>
  <c r="D8" i="4"/>
  <c r="D7" i="4"/>
  <c r="D6" i="4"/>
  <c r="H15" i="4"/>
  <c r="B15" i="4"/>
  <c r="A15" i="4"/>
  <c r="H14" i="4"/>
  <c r="B14" i="4"/>
  <c r="A14" i="4"/>
  <c r="H13" i="4"/>
  <c r="B13" i="4"/>
  <c r="A13" i="4"/>
  <c r="H12" i="4"/>
  <c r="B12" i="4"/>
  <c r="A12" i="4"/>
  <c r="H11" i="4"/>
  <c r="B11" i="4"/>
  <c r="A11" i="4"/>
  <c r="H10" i="4"/>
  <c r="B10" i="4"/>
  <c r="A10" i="4"/>
  <c r="H9" i="4"/>
  <c r="B9" i="4"/>
  <c r="A9" i="4"/>
  <c r="H8" i="4"/>
  <c r="B8" i="4"/>
  <c r="A8" i="4"/>
  <c r="H7" i="4"/>
  <c r="B7" i="4"/>
  <c r="A7" i="4"/>
  <c r="H6" i="4"/>
  <c r="B6" i="4"/>
  <c r="A6" i="4"/>
  <c r="P28" i="8" l="1"/>
  <c r="R27" i="3" l="1"/>
  <c r="R26" i="3"/>
  <c r="R25" i="3"/>
  <c r="R24" i="3"/>
  <c r="R23" i="3"/>
  <c r="R22" i="3"/>
  <c r="R21" i="3"/>
  <c r="R20" i="3"/>
  <c r="R19" i="3"/>
  <c r="R18" i="3"/>
  <c r="R17" i="3"/>
  <c r="R16" i="3"/>
  <c r="R15" i="3"/>
  <c r="R14" i="3"/>
  <c r="R13" i="3"/>
  <c r="R12" i="3"/>
  <c r="R11" i="3"/>
  <c r="R10" i="3"/>
  <c r="R9" i="3"/>
  <c r="R8" i="3"/>
  <c r="R7" i="3"/>
  <c r="R6" i="3"/>
  <c r="R5" i="3"/>
  <c r="Q22" i="2"/>
  <c r="Q21" i="2"/>
  <c r="Q19" i="2"/>
  <c r="Q18" i="2"/>
  <c r="Q17" i="2"/>
  <c r="Q15" i="2"/>
  <c r="Q14" i="2"/>
  <c r="Q13" i="2"/>
  <c r="Q12" i="2"/>
  <c r="Q11" i="2"/>
  <c r="Q9" i="2"/>
  <c r="Q8" i="2"/>
  <c r="Q7" i="2"/>
  <c r="Q6" i="2"/>
  <c r="R28" i="3" l="1"/>
  <c r="H8" i="16"/>
  <c r="D8" i="16"/>
  <c r="B8" i="16"/>
  <c r="A8" i="16"/>
  <c r="H7" i="16"/>
  <c r="D7" i="16"/>
  <c r="B7" i="16"/>
  <c r="A7" i="16"/>
  <c r="H6" i="16"/>
  <c r="D6" i="16"/>
  <c r="B6" i="16"/>
  <c r="A6" i="16"/>
  <c r="H5" i="16"/>
  <c r="D5" i="16"/>
  <c r="B5" i="16"/>
  <c r="A5" i="16"/>
  <c r="H4" i="16"/>
  <c r="D4" i="16"/>
  <c r="B4" i="16"/>
  <c r="A4" i="16"/>
  <c r="H3" i="16"/>
  <c r="D3" i="16"/>
  <c r="B3" i="16"/>
  <c r="A3" i="16"/>
  <c r="AA28" i="3"/>
  <c r="Z28" i="3"/>
  <c r="Y28" i="3"/>
  <c r="X28" i="3"/>
  <c r="Y23" i="2"/>
  <c r="X23" i="2"/>
  <c r="W23" i="2"/>
  <c r="V23" i="2"/>
  <c r="D14" i="10" l="1"/>
  <c r="D13" i="10"/>
  <c r="M13" i="10"/>
  <c r="H13" i="10"/>
  <c r="B13" i="10"/>
  <c r="A13" i="10"/>
  <c r="M14" i="10"/>
  <c r="H14" i="10"/>
  <c r="B14" i="10"/>
  <c r="A14" i="10"/>
  <c r="L41" i="9" l="1"/>
  <c r="L40" i="9"/>
  <c r="U23" i="2" l="1"/>
  <c r="T23" i="2"/>
  <c r="S23" i="2"/>
  <c r="R23" i="2"/>
  <c r="O23" i="2"/>
  <c r="W28" i="3" l="1"/>
  <c r="V28" i="3"/>
  <c r="U28" i="3"/>
  <c r="T28" i="3"/>
  <c r="S28" i="3"/>
  <c r="P28" i="3"/>
  <c r="L28" i="3"/>
  <c r="M28" i="3"/>
  <c r="I8" i="12"/>
  <c r="R2" i="10"/>
  <c r="Q2" i="10"/>
  <c r="AA8" i="6"/>
  <c r="AG8" i="6"/>
  <c r="U8" i="6"/>
  <c r="O8" i="6"/>
  <c r="O27" i="5"/>
  <c r="K22" i="5"/>
  <c r="K19" i="5"/>
  <c r="K17" i="5"/>
  <c r="Q2" i="5"/>
  <c r="J2" i="5"/>
  <c r="Q35" i="1"/>
  <c r="Q36" i="1"/>
  <c r="Q37" i="1"/>
  <c r="Q39" i="1"/>
  <c r="L22" i="1"/>
  <c r="Q3" i="1"/>
  <c r="K20" i="1"/>
  <c r="J3" i="1"/>
  <c r="D20" i="13"/>
  <c r="D19" i="13"/>
  <c r="D18" i="13"/>
  <c r="D17" i="13"/>
  <c r="D16" i="13"/>
  <c r="D15" i="13"/>
  <c r="D14" i="13"/>
  <c r="D13" i="13"/>
  <c r="D12" i="13"/>
  <c r="D11" i="13"/>
  <c r="D10" i="13"/>
  <c r="D9" i="13"/>
  <c r="D8" i="13"/>
  <c r="D7" i="13"/>
  <c r="D6" i="13"/>
  <c r="D5" i="13"/>
  <c r="D4" i="13"/>
  <c r="D3" i="13"/>
  <c r="D2" i="13"/>
  <c r="D1" i="13"/>
  <c r="D38" i="11"/>
  <c r="D35" i="11"/>
  <c r="D34" i="11"/>
  <c r="D33" i="11"/>
  <c r="D32" i="11"/>
  <c r="D31" i="11"/>
  <c r="D30" i="11"/>
  <c r="D29" i="11"/>
  <c r="D16" i="11"/>
  <c r="D15" i="11"/>
  <c r="D14" i="11"/>
  <c r="D13" i="11"/>
  <c r="D12" i="11"/>
  <c r="D11" i="11"/>
  <c r="D10" i="11"/>
  <c r="D9" i="11"/>
  <c r="D8" i="11"/>
  <c r="D7" i="11"/>
  <c r="D6" i="11"/>
  <c r="D5" i="11"/>
  <c r="D4" i="11"/>
  <c r="D3" i="11"/>
  <c r="D2" i="11"/>
  <c r="D1" i="11"/>
  <c r="A1" i="10"/>
  <c r="B1" i="10"/>
  <c r="H1" i="10"/>
  <c r="A2" i="10"/>
  <c r="B2" i="10"/>
  <c r="D2" i="10"/>
  <c r="H2" i="10"/>
  <c r="A3" i="10"/>
  <c r="B3" i="10"/>
  <c r="D3" i="10"/>
  <c r="H3" i="10"/>
  <c r="A4" i="10"/>
  <c r="B4" i="10"/>
  <c r="D4" i="10"/>
  <c r="H4" i="10"/>
  <c r="A5" i="10"/>
  <c r="B5" i="10"/>
  <c r="D5" i="10"/>
  <c r="H5" i="10"/>
  <c r="A6" i="10"/>
  <c r="B6" i="10"/>
  <c r="D6" i="10"/>
  <c r="H6" i="10"/>
  <c r="A7" i="10"/>
  <c r="B7" i="10"/>
  <c r="D7" i="10"/>
  <c r="H7" i="10"/>
  <c r="A8" i="10"/>
  <c r="B8" i="10"/>
  <c r="D8" i="10"/>
  <c r="H8" i="10"/>
  <c r="A9" i="10"/>
  <c r="B9" i="10"/>
  <c r="D9" i="10"/>
  <c r="H9" i="10"/>
  <c r="A10" i="10"/>
  <c r="B10" i="10"/>
  <c r="D10" i="10"/>
  <c r="H10" i="10"/>
  <c r="A11" i="10"/>
  <c r="B11" i="10"/>
  <c r="D11" i="10"/>
  <c r="H11" i="10"/>
  <c r="A12" i="10"/>
  <c r="B12" i="10"/>
  <c r="D12" i="10"/>
  <c r="H12" i="10"/>
  <c r="A15" i="10"/>
  <c r="B15" i="10"/>
  <c r="D15" i="10"/>
  <c r="H15" i="10"/>
  <c r="A16" i="10"/>
  <c r="B16" i="10"/>
  <c r="D16" i="10"/>
  <c r="H16" i="10"/>
  <c r="A17" i="10"/>
  <c r="B17" i="10"/>
  <c r="D17" i="10"/>
  <c r="H17" i="10"/>
  <c r="A18" i="10"/>
  <c r="B18" i="10"/>
  <c r="D18" i="10"/>
  <c r="H18" i="10"/>
  <c r="A19" i="10"/>
  <c r="B19" i="10"/>
  <c r="D19" i="10"/>
  <c r="H19" i="10"/>
  <c r="A20" i="10"/>
  <c r="B20" i="10"/>
  <c r="D20" i="10"/>
  <c r="H20" i="10"/>
  <c r="A21" i="10"/>
  <c r="B21" i="10"/>
  <c r="D21" i="10"/>
  <c r="H21" i="10"/>
  <c r="A22" i="10"/>
  <c r="B22" i="10"/>
  <c r="D22" i="10"/>
  <c r="H22" i="10"/>
  <c r="A23" i="10"/>
  <c r="B23" i="10"/>
  <c r="D23" i="10"/>
  <c r="H23" i="10"/>
  <c r="A24" i="10"/>
  <c r="B24" i="10"/>
  <c r="D24" i="10"/>
  <c r="H24" i="10"/>
  <c r="A25" i="10"/>
  <c r="B25" i="10"/>
  <c r="D25" i="10"/>
  <c r="H25" i="10"/>
  <c r="A26" i="10"/>
  <c r="B26" i="10"/>
  <c r="D26" i="10"/>
  <c r="H26" i="10"/>
  <c r="A27" i="10"/>
  <c r="B27" i="10"/>
  <c r="D27" i="10"/>
  <c r="H27" i="10"/>
  <c r="A28" i="10"/>
  <c r="B28" i="10"/>
  <c r="D28" i="10"/>
  <c r="H28" i="10"/>
  <c r="A29" i="10"/>
  <c r="B29" i="10"/>
  <c r="D29" i="10"/>
  <c r="H29" i="10"/>
  <c r="A30" i="10"/>
  <c r="B30" i="10"/>
  <c r="D30" i="10"/>
  <c r="H30" i="10"/>
  <c r="A31" i="10"/>
  <c r="B31" i="10"/>
  <c r="D31" i="10"/>
  <c r="H31" i="10"/>
  <c r="A32" i="10"/>
  <c r="B32" i="10"/>
  <c r="D32" i="10"/>
  <c r="H32" i="10"/>
  <c r="A33" i="10"/>
  <c r="B33" i="10"/>
  <c r="D33" i="10"/>
  <c r="H33" i="10"/>
  <c r="A34" i="10"/>
  <c r="A35" i="10"/>
  <c r="A36" i="10"/>
  <c r="A37" i="10"/>
  <c r="A38" i="10"/>
  <c r="A39" i="10"/>
  <c r="A40" i="10"/>
  <c r="A41" i="10"/>
  <c r="D1" i="10"/>
  <c r="D41" i="9"/>
  <c r="D40" i="9"/>
  <c r="D39" i="9"/>
  <c r="D38" i="9"/>
  <c r="D37" i="9"/>
  <c r="D36" i="9"/>
  <c r="D35" i="9"/>
  <c r="D34" i="9"/>
  <c r="D33" i="9"/>
  <c r="D32" i="9"/>
  <c r="D19" i="9"/>
  <c r="D18" i="9"/>
  <c r="D17" i="9"/>
  <c r="D16" i="9"/>
  <c r="D15" i="9"/>
  <c r="D14" i="9"/>
  <c r="D13" i="9"/>
  <c r="D12" i="9"/>
  <c r="D11" i="9"/>
  <c r="D10" i="9"/>
  <c r="D9" i="9"/>
  <c r="D8" i="9"/>
  <c r="D7" i="9"/>
  <c r="D6" i="9"/>
  <c r="D5" i="9"/>
  <c r="D4" i="9"/>
  <c r="D3" i="9"/>
  <c r="D2" i="9"/>
  <c r="D1" i="9"/>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D1" i="8"/>
  <c r="D19" i="7"/>
  <c r="D18" i="7"/>
  <c r="D17" i="7"/>
  <c r="D16" i="7"/>
  <c r="D15" i="7"/>
  <c r="D14" i="7"/>
  <c r="D13" i="7"/>
  <c r="D12" i="7"/>
  <c r="D11" i="7"/>
  <c r="D10" i="7"/>
  <c r="D9" i="7"/>
  <c r="D8" i="7"/>
  <c r="D7" i="7"/>
  <c r="D6" i="7"/>
  <c r="D5" i="7"/>
  <c r="D4" i="7"/>
  <c r="D3" i="7"/>
  <c r="D2" i="7"/>
  <c r="D1" i="7"/>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2" i="6"/>
  <c r="D1" i="6"/>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25" i="4"/>
  <c r="D24" i="4"/>
  <c r="D23" i="4"/>
  <c r="D22" i="4"/>
  <c r="D21" i="4"/>
  <c r="D20" i="4"/>
  <c r="D19" i="4"/>
  <c r="D18" i="4"/>
  <c r="D17" i="4"/>
  <c r="D16" i="4"/>
  <c r="D5" i="4"/>
  <c r="D4" i="4"/>
  <c r="D3" i="4"/>
  <c r="D2" i="4"/>
  <c r="D1" i="4"/>
  <c r="D1" i="3"/>
  <c r="D28" i="3"/>
  <c r="D27" i="3"/>
  <c r="D26" i="3"/>
  <c r="D25" i="3"/>
  <c r="D24" i="3"/>
  <c r="D23" i="3"/>
  <c r="D22" i="3"/>
  <c r="D21" i="3"/>
  <c r="D20" i="3"/>
  <c r="D19" i="3"/>
  <c r="D18" i="3"/>
  <c r="D17" i="3"/>
  <c r="D16" i="3"/>
  <c r="D15" i="3"/>
  <c r="D14" i="3"/>
  <c r="D13" i="3"/>
  <c r="D12" i="3"/>
  <c r="D11" i="3"/>
  <c r="D10" i="3"/>
  <c r="D9" i="3"/>
  <c r="D8" i="3"/>
  <c r="D7" i="3"/>
  <c r="D6" i="3"/>
  <c r="D5" i="3"/>
  <c r="D4" i="3"/>
  <c r="D3" i="3"/>
  <c r="D2" i="3"/>
  <c r="D1" i="2"/>
  <c r="D23" i="2"/>
  <c r="D22" i="2"/>
  <c r="D21" i="2"/>
  <c r="D19" i="2"/>
  <c r="D18" i="2"/>
  <c r="D17" i="2"/>
  <c r="D16" i="2"/>
  <c r="D15" i="2"/>
  <c r="D14" i="2"/>
  <c r="D13" i="2"/>
  <c r="D12" i="2"/>
  <c r="D11" i="2"/>
  <c r="D10" i="2"/>
  <c r="D9" i="2"/>
  <c r="D8" i="2"/>
  <c r="D7" i="2"/>
  <c r="D6" i="2"/>
  <c r="D5" i="2"/>
  <c r="D4" i="2"/>
  <c r="D3" i="2"/>
  <c r="D2" i="2"/>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8" i="1"/>
  <c r="D7" i="1"/>
  <c r="D6" i="1"/>
  <c r="D5" i="1"/>
  <c r="D4" i="1"/>
  <c r="D3" i="1"/>
  <c r="D2" i="1"/>
  <c r="D1" i="1"/>
  <c r="D40" i="12"/>
  <c r="D39" i="12"/>
  <c r="D38" i="12"/>
  <c r="D37" i="12"/>
  <c r="D36" i="12"/>
  <c r="D35" i="12"/>
  <c r="D34" i="12"/>
  <c r="D33" i="12"/>
  <c r="D32" i="12"/>
  <c r="D31" i="12"/>
  <c r="D30" i="12"/>
  <c r="D29" i="12"/>
  <c r="D28" i="12"/>
  <c r="D27" i="12"/>
  <c r="D26" i="12"/>
  <c r="D25" i="12"/>
  <c r="D24" i="12"/>
  <c r="D23" i="12"/>
  <c r="D22" i="12"/>
  <c r="D21" i="12"/>
  <c r="D18" i="12"/>
  <c r="D17" i="12"/>
  <c r="D16" i="12"/>
  <c r="D15" i="12"/>
  <c r="D14" i="12"/>
  <c r="D13" i="12"/>
  <c r="D12" i="12"/>
  <c r="D11" i="12"/>
  <c r="D10" i="12"/>
  <c r="D9" i="12"/>
  <c r="D8" i="12"/>
  <c r="D7" i="12"/>
  <c r="D6" i="12"/>
  <c r="D5" i="12"/>
  <c r="D4" i="12"/>
  <c r="O15" i="3" l="1"/>
  <c r="N15" i="3" s="1"/>
  <c r="H15" i="3"/>
  <c r="B15" i="3"/>
  <c r="A15" i="3"/>
  <c r="H6" i="2"/>
  <c r="B6" i="2"/>
  <c r="A6" i="2"/>
  <c r="M6" i="2" l="1"/>
  <c r="L6" i="2" s="1"/>
  <c r="I10" i="12" l="1"/>
  <c r="I7" i="12"/>
  <c r="H39" i="12"/>
  <c r="C39" i="12"/>
  <c r="B39" i="12"/>
  <c r="A39" i="12"/>
  <c r="H23" i="2"/>
  <c r="H22" i="2"/>
  <c r="H21" i="2"/>
  <c r="H19" i="2"/>
  <c r="H18" i="2"/>
  <c r="H17" i="2"/>
  <c r="H16" i="2"/>
  <c r="H15" i="2"/>
  <c r="H14" i="2"/>
  <c r="H13" i="2"/>
  <c r="H12" i="2"/>
  <c r="H11" i="2"/>
  <c r="H10" i="2"/>
  <c r="H9" i="2"/>
  <c r="H8" i="2"/>
  <c r="H7" i="2"/>
  <c r="H5" i="2"/>
  <c r="H4" i="2"/>
  <c r="H3" i="2"/>
  <c r="H2" i="2"/>
  <c r="H1" i="2"/>
  <c r="H28" i="3"/>
  <c r="H27" i="3"/>
  <c r="H26" i="3"/>
  <c r="H25" i="3"/>
  <c r="H24" i="3"/>
  <c r="H23" i="3"/>
  <c r="H22" i="3"/>
  <c r="H21" i="3"/>
  <c r="H20" i="3"/>
  <c r="H19" i="3"/>
  <c r="H18" i="3"/>
  <c r="H17" i="3"/>
  <c r="H16" i="3"/>
  <c r="H14" i="3"/>
  <c r="H13" i="3"/>
  <c r="H12" i="3"/>
  <c r="H11" i="3"/>
  <c r="H10" i="3"/>
  <c r="H9" i="3"/>
  <c r="H8" i="3"/>
  <c r="H7" i="3"/>
  <c r="H6" i="3"/>
  <c r="H5" i="3"/>
  <c r="H4" i="3"/>
  <c r="H3" i="3"/>
  <c r="H2" i="3"/>
  <c r="H1" i="3"/>
  <c r="H25" i="4"/>
  <c r="H24" i="4"/>
  <c r="H23" i="4"/>
  <c r="H22" i="4"/>
  <c r="H21" i="4"/>
  <c r="H20" i="4"/>
  <c r="H19" i="4"/>
  <c r="H18" i="4"/>
  <c r="H17" i="4"/>
  <c r="H16" i="4"/>
  <c r="H5" i="4"/>
  <c r="H4" i="4"/>
  <c r="H3" i="4"/>
  <c r="H2" i="4"/>
  <c r="H1" i="4"/>
  <c r="H35" i="5"/>
  <c r="H34" i="5"/>
  <c r="H33" i="5"/>
  <c r="H32" i="5"/>
  <c r="H31" i="5"/>
  <c r="H30" i="5"/>
  <c r="H29" i="5"/>
  <c r="H28" i="5"/>
  <c r="H27" i="5"/>
  <c r="H26" i="5"/>
  <c r="H25" i="5"/>
  <c r="H24" i="5"/>
  <c r="H23" i="5"/>
  <c r="H22" i="5"/>
  <c r="H21" i="5"/>
  <c r="H20" i="5"/>
  <c r="H19" i="5"/>
  <c r="H18" i="5"/>
  <c r="H17" i="5"/>
  <c r="H16" i="5"/>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19" i="7"/>
  <c r="H18" i="7"/>
  <c r="H17" i="7"/>
  <c r="H16" i="7"/>
  <c r="H15" i="7"/>
  <c r="H14" i="7"/>
  <c r="H13" i="7"/>
  <c r="H12" i="7"/>
  <c r="H11" i="7"/>
  <c r="H10" i="7"/>
  <c r="H9" i="7"/>
  <c r="H8" i="7"/>
  <c r="H7" i="7"/>
  <c r="H6" i="7"/>
  <c r="H5" i="7"/>
  <c r="H4" i="7"/>
  <c r="H3" i="7"/>
  <c r="H2" i="7"/>
  <c r="H1" i="7"/>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H2" i="8"/>
  <c r="H1" i="8"/>
  <c r="H41" i="9"/>
  <c r="H40" i="9"/>
  <c r="H39" i="9"/>
  <c r="H38" i="9"/>
  <c r="H37" i="9"/>
  <c r="H36" i="9"/>
  <c r="H35" i="9"/>
  <c r="H34" i="9"/>
  <c r="H33" i="9"/>
  <c r="H32" i="9"/>
  <c r="H19" i="9"/>
  <c r="H18" i="9"/>
  <c r="H17" i="9"/>
  <c r="H16" i="9"/>
  <c r="H15" i="9"/>
  <c r="H14" i="9"/>
  <c r="H13" i="9"/>
  <c r="H12" i="9"/>
  <c r="H11" i="9"/>
  <c r="H10" i="9"/>
  <c r="H9" i="9"/>
  <c r="H8" i="9"/>
  <c r="H7" i="9"/>
  <c r="H6" i="9"/>
  <c r="H5" i="9"/>
  <c r="H4" i="9"/>
  <c r="H3" i="9"/>
  <c r="H2" i="9"/>
  <c r="H1" i="9"/>
  <c r="H38" i="11"/>
  <c r="H35" i="11"/>
  <c r="H34" i="11"/>
  <c r="H33" i="11"/>
  <c r="H32" i="11"/>
  <c r="H31" i="11"/>
  <c r="H30" i="11"/>
  <c r="H29" i="11"/>
  <c r="H16" i="11"/>
  <c r="H15" i="11"/>
  <c r="H14" i="11"/>
  <c r="H13" i="11"/>
  <c r="H12" i="11"/>
  <c r="H11" i="11"/>
  <c r="H10" i="11"/>
  <c r="H9" i="11"/>
  <c r="H8" i="11"/>
  <c r="H7" i="11"/>
  <c r="H6" i="11"/>
  <c r="H5" i="11"/>
  <c r="H4" i="11"/>
  <c r="H3" i="11"/>
  <c r="H2" i="11"/>
  <c r="H1" i="11"/>
  <c r="H20" i="13"/>
  <c r="H19" i="13"/>
  <c r="H18" i="13"/>
  <c r="H17" i="13"/>
  <c r="H16" i="13"/>
  <c r="H15" i="13"/>
  <c r="H14" i="13"/>
  <c r="H13" i="13"/>
  <c r="H12" i="13"/>
  <c r="H11" i="13"/>
  <c r="H10" i="13"/>
  <c r="H9" i="13"/>
  <c r="H8" i="13"/>
  <c r="H7" i="13"/>
  <c r="H6" i="13"/>
  <c r="H5" i="13"/>
  <c r="H4" i="13"/>
  <c r="H3" i="13"/>
  <c r="H2" i="13"/>
  <c r="H1" i="13"/>
  <c r="H38" i="1"/>
  <c r="H1" i="1"/>
  <c r="H40" i="1"/>
  <c r="H39" i="1"/>
  <c r="H37" i="1"/>
  <c r="H36" i="1"/>
  <c r="H35" i="1"/>
  <c r="H33" i="1"/>
  <c r="H32" i="1"/>
  <c r="H31" i="1"/>
  <c r="H29" i="1"/>
  <c r="H28" i="1"/>
  <c r="H27" i="1"/>
  <c r="H25" i="1"/>
  <c r="H24" i="1"/>
  <c r="H23" i="1"/>
  <c r="H21" i="1"/>
  <c r="H20" i="1"/>
  <c r="H19" i="1"/>
  <c r="H17" i="1"/>
  <c r="H16" i="1"/>
  <c r="H15" i="1"/>
  <c r="H13" i="1"/>
  <c r="H12" i="1"/>
  <c r="H11" i="1"/>
  <c r="H8" i="1"/>
  <c r="H7" i="1"/>
  <c r="H6" i="1"/>
  <c r="H4" i="1"/>
  <c r="H3" i="1"/>
  <c r="H2" i="1"/>
  <c r="H40" i="12"/>
  <c r="H38" i="12"/>
  <c r="H37" i="12"/>
  <c r="H35" i="12"/>
  <c r="H34" i="12"/>
  <c r="H33" i="12"/>
  <c r="H31" i="12"/>
  <c r="H30" i="12"/>
  <c r="H29" i="12"/>
  <c r="H27" i="12"/>
  <c r="H26" i="12"/>
  <c r="H25" i="12"/>
  <c r="H23" i="12"/>
  <c r="H22" i="12"/>
  <c r="H21" i="12"/>
  <c r="H17" i="12"/>
  <c r="H16" i="12"/>
  <c r="H15" i="12"/>
  <c r="H13" i="12"/>
  <c r="H12" i="12"/>
  <c r="H11" i="12"/>
  <c r="H9" i="12"/>
  <c r="H8" i="12"/>
  <c r="H7" i="12"/>
  <c r="B35" i="5"/>
  <c r="A35" i="5"/>
  <c r="B34" i="5"/>
  <c r="A34" i="5"/>
  <c r="B33" i="5"/>
  <c r="A33" i="5"/>
  <c r="B32" i="5"/>
  <c r="A32" i="5"/>
  <c r="B31" i="5"/>
  <c r="A31" i="5"/>
  <c r="B30" i="5"/>
  <c r="A30" i="5"/>
  <c r="B29" i="5"/>
  <c r="A29" i="5"/>
  <c r="B28" i="5"/>
  <c r="A28" i="5"/>
  <c r="B27" i="5"/>
  <c r="A27" i="5"/>
  <c r="B26" i="5"/>
  <c r="A26" i="5"/>
  <c r="B25" i="5"/>
  <c r="A25" i="5"/>
  <c r="B24" i="5"/>
  <c r="A24" i="5"/>
  <c r="O35" i="5"/>
  <c r="N35" i="5"/>
  <c r="M35" i="5"/>
  <c r="L35" i="5"/>
  <c r="L40" i="12"/>
  <c r="M40" i="12"/>
  <c r="N40" i="12"/>
  <c r="O40" i="12"/>
  <c r="Q40" i="12"/>
  <c r="B40" i="12"/>
  <c r="A40" i="12"/>
  <c r="R40" i="12"/>
  <c r="A24" i="12"/>
  <c r="B24" i="12"/>
  <c r="B22" i="12"/>
  <c r="A22" i="12"/>
  <c r="B21" i="12"/>
  <c r="A21" i="12"/>
  <c r="B18" i="12"/>
  <c r="A18" i="12"/>
  <c r="B17" i="12"/>
  <c r="A17" i="12"/>
  <c r="B16" i="12"/>
  <c r="A16" i="12"/>
  <c r="B15" i="12"/>
  <c r="A15" i="12"/>
  <c r="B14" i="12"/>
  <c r="A14" i="12"/>
  <c r="B13" i="12"/>
  <c r="A13" i="12"/>
  <c r="B12" i="12"/>
  <c r="A12" i="12"/>
  <c r="B20" i="13"/>
  <c r="A20" i="13"/>
  <c r="B19" i="13"/>
  <c r="A19" i="13"/>
  <c r="B18" i="13"/>
  <c r="A18" i="13"/>
  <c r="B17" i="13"/>
  <c r="A17" i="13"/>
  <c r="B16" i="13"/>
  <c r="A16" i="13"/>
  <c r="B15" i="13"/>
  <c r="A15" i="13"/>
  <c r="B14" i="13"/>
  <c r="A14" i="13"/>
  <c r="B13" i="13"/>
  <c r="A13" i="13"/>
  <c r="B12" i="13"/>
  <c r="A12" i="13"/>
  <c r="B11" i="13"/>
  <c r="A11" i="13"/>
  <c r="B10" i="13"/>
  <c r="A10" i="13"/>
  <c r="B9" i="13"/>
  <c r="A9" i="13"/>
  <c r="B8" i="13"/>
  <c r="A8" i="13"/>
  <c r="B7" i="13"/>
  <c r="A7" i="13"/>
  <c r="B6" i="13"/>
  <c r="A6" i="13"/>
  <c r="B5" i="13"/>
  <c r="A5" i="13"/>
  <c r="B4" i="13"/>
  <c r="A4" i="13"/>
  <c r="B3" i="13"/>
  <c r="A3" i="13"/>
  <c r="B2" i="13"/>
  <c r="A2" i="13"/>
  <c r="B1" i="13"/>
  <c r="A1" i="13"/>
  <c r="B38" i="11"/>
  <c r="A38" i="11"/>
  <c r="B35" i="11"/>
  <c r="A35" i="11"/>
  <c r="B34" i="11"/>
  <c r="A34" i="11"/>
  <c r="B33" i="11"/>
  <c r="A33" i="11"/>
  <c r="B32" i="11"/>
  <c r="A32" i="11"/>
  <c r="B31" i="11"/>
  <c r="A31" i="11"/>
  <c r="B30" i="11"/>
  <c r="A30" i="11"/>
  <c r="B29" i="11"/>
  <c r="A29" i="11"/>
  <c r="B16" i="11"/>
  <c r="A16" i="11"/>
  <c r="B15" i="11"/>
  <c r="A15" i="11"/>
  <c r="B14" i="11"/>
  <c r="A14" i="11"/>
  <c r="B13" i="11"/>
  <c r="A13" i="11"/>
  <c r="B12" i="11"/>
  <c r="A12" i="11"/>
  <c r="B11" i="11"/>
  <c r="A11" i="11"/>
  <c r="B10" i="11"/>
  <c r="A10" i="11"/>
  <c r="B9" i="11"/>
  <c r="A9" i="11"/>
  <c r="B8" i="11"/>
  <c r="A8" i="11"/>
  <c r="B7" i="11"/>
  <c r="A7" i="11"/>
  <c r="B6" i="11"/>
  <c r="A6" i="11"/>
  <c r="B5" i="11"/>
  <c r="A5" i="11"/>
  <c r="B4" i="11"/>
  <c r="A4" i="11"/>
  <c r="B3" i="11"/>
  <c r="A3" i="11"/>
  <c r="B2" i="11"/>
  <c r="A2" i="11"/>
  <c r="B1" i="11"/>
  <c r="A1" i="11"/>
  <c r="B41" i="9"/>
  <c r="A41" i="9"/>
  <c r="B40" i="9"/>
  <c r="A40" i="9"/>
  <c r="B39" i="9"/>
  <c r="A39" i="9"/>
  <c r="B38" i="9"/>
  <c r="A38" i="9"/>
  <c r="B37" i="9"/>
  <c r="A37" i="9"/>
  <c r="B36" i="9"/>
  <c r="A36" i="9"/>
  <c r="B35" i="9"/>
  <c r="A35" i="9"/>
  <c r="B34" i="9"/>
  <c r="A34" i="9"/>
  <c r="B33" i="9"/>
  <c r="A33" i="9"/>
  <c r="B32" i="9"/>
  <c r="A32" i="9"/>
  <c r="B19" i="9"/>
  <c r="A19" i="9"/>
  <c r="B18" i="9"/>
  <c r="A18" i="9"/>
  <c r="B17" i="9"/>
  <c r="A17" i="9"/>
  <c r="B16" i="9"/>
  <c r="A16" i="9"/>
  <c r="B15" i="9"/>
  <c r="A15" i="9"/>
  <c r="B14" i="9"/>
  <c r="A14" i="9"/>
  <c r="B13" i="9"/>
  <c r="A13" i="9"/>
  <c r="B12" i="9"/>
  <c r="A12" i="9"/>
  <c r="B11" i="9"/>
  <c r="A11" i="9"/>
  <c r="B10" i="9"/>
  <c r="A10" i="9"/>
  <c r="B9" i="9"/>
  <c r="A9" i="9"/>
  <c r="B8" i="9"/>
  <c r="A8" i="9"/>
  <c r="B7" i="9"/>
  <c r="A7" i="9"/>
  <c r="B6" i="9"/>
  <c r="A6" i="9"/>
  <c r="B5" i="9"/>
  <c r="A5" i="9"/>
  <c r="B4" i="9"/>
  <c r="A4" i="9"/>
  <c r="B3" i="9"/>
  <c r="A3" i="9"/>
  <c r="B2" i="9"/>
  <c r="A2" i="9"/>
  <c r="B1" i="9"/>
  <c r="A1" i="9"/>
  <c r="B32" i="8"/>
  <c r="A32" i="8"/>
  <c r="B31" i="8"/>
  <c r="A31" i="8"/>
  <c r="B30" i="8"/>
  <c r="A30" i="8"/>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B3" i="8"/>
  <c r="A3" i="8"/>
  <c r="B2" i="8"/>
  <c r="A2" i="8"/>
  <c r="B1" i="8"/>
  <c r="A1" i="8"/>
  <c r="B19" i="7"/>
  <c r="A19" i="7"/>
  <c r="B18" i="7"/>
  <c r="A18" i="7"/>
  <c r="B17" i="7"/>
  <c r="A17" i="7"/>
  <c r="B16" i="7"/>
  <c r="A16" i="7"/>
  <c r="B15" i="7"/>
  <c r="A15" i="7"/>
  <c r="B14" i="7"/>
  <c r="A14" i="7"/>
  <c r="B13" i="7"/>
  <c r="A13" i="7"/>
  <c r="B12" i="7"/>
  <c r="A12" i="7"/>
  <c r="B11" i="7"/>
  <c r="A11" i="7"/>
  <c r="B10" i="7"/>
  <c r="A10" i="7"/>
  <c r="B9" i="7"/>
  <c r="A9" i="7"/>
  <c r="B8" i="7"/>
  <c r="A8" i="7"/>
  <c r="B7" i="7"/>
  <c r="A7" i="7"/>
  <c r="B6" i="7"/>
  <c r="A6" i="7"/>
  <c r="B5" i="7"/>
  <c r="A5" i="7"/>
  <c r="B4" i="7"/>
  <c r="A4" i="7"/>
  <c r="B3" i="7"/>
  <c r="A3" i="7"/>
  <c r="B2" i="7"/>
  <c r="A2" i="7"/>
  <c r="B1" i="7"/>
  <c r="A1" i="7"/>
  <c r="B23" i="5"/>
  <c r="A23" i="5"/>
  <c r="B22" i="5"/>
  <c r="A22" i="5"/>
  <c r="B21" i="5"/>
  <c r="A21" i="5"/>
  <c r="B20" i="5"/>
  <c r="A20" i="5"/>
  <c r="B19" i="5"/>
  <c r="A19" i="5"/>
  <c r="B18" i="5"/>
  <c r="A18" i="5"/>
  <c r="B17" i="5"/>
  <c r="A17" i="5"/>
  <c r="B16" i="5"/>
  <c r="A16" i="5"/>
  <c r="H15" i="5"/>
  <c r="B15" i="5"/>
  <c r="A15" i="5"/>
  <c r="H14" i="5"/>
  <c r="B14" i="5"/>
  <c r="A14" i="5"/>
  <c r="H13" i="5"/>
  <c r="B13" i="5"/>
  <c r="A13" i="5"/>
  <c r="H12" i="5"/>
  <c r="B12" i="5"/>
  <c r="A12" i="5"/>
  <c r="H11" i="5"/>
  <c r="B11" i="5"/>
  <c r="A11" i="5"/>
  <c r="H10" i="5"/>
  <c r="B10" i="5"/>
  <c r="A10" i="5"/>
  <c r="H9" i="5"/>
  <c r="B9" i="5"/>
  <c r="A9" i="5"/>
  <c r="H8" i="5"/>
  <c r="B8" i="5"/>
  <c r="A8" i="5"/>
  <c r="H7" i="5"/>
  <c r="B7" i="5"/>
  <c r="A7" i="5"/>
  <c r="H6" i="5"/>
  <c r="B6" i="5"/>
  <c r="A6" i="5"/>
  <c r="H5" i="5"/>
  <c r="B5" i="5"/>
  <c r="A5" i="5"/>
  <c r="H4" i="5"/>
  <c r="B4" i="5"/>
  <c r="A4" i="5"/>
  <c r="H3" i="5"/>
  <c r="B3" i="5"/>
  <c r="A3" i="5"/>
  <c r="H2" i="5"/>
  <c r="B2" i="5"/>
  <c r="A2" i="5"/>
  <c r="H1" i="5"/>
  <c r="B1" i="5"/>
  <c r="A1" i="5"/>
  <c r="B25" i="4"/>
  <c r="A25" i="4"/>
  <c r="B24" i="4"/>
  <c r="A24" i="4"/>
  <c r="B23" i="4"/>
  <c r="A23" i="4"/>
  <c r="B22" i="4"/>
  <c r="A22" i="4"/>
  <c r="B21" i="4"/>
  <c r="A21" i="4"/>
  <c r="B20" i="4"/>
  <c r="A20" i="4"/>
  <c r="B19" i="4"/>
  <c r="A19" i="4"/>
  <c r="B18" i="4"/>
  <c r="A18" i="4"/>
  <c r="B17" i="4"/>
  <c r="A17" i="4"/>
  <c r="B16" i="4"/>
  <c r="A16" i="4"/>
  <c r="B5" i="4"/>
  <c r="A5" i="4"/>
  <c r="B4" i="4"/>
  <c r="A4" i="4"/>
  <c r="B3" i="4"/>
  <c r="A3" i="4"/>
  <c r="B2" i="4"/>
  <c r="A2" i="4"/>
  <c r="B1" i="4"/>
  <c r="A1" i="4"/>
  <c r="B28" i="3"/>
  <c r="A28" i="3"/>
  <c r="B27" i="3"/>
  <c r="A27" i="3"/>
  <c r="B26" i="3"/>
  <c r="A26" i="3"/>
  <c r="B25" i="3"/>
  <c r="A25" i="3"/>
  <c r="B24" i="3"/>
  <c r="A24" i="3"/>
  <c r="B23" i="3"/>
  <c r="A23" i="3"/>
  <c r="B22" i="3"/>
  <c r="A22" i="3"/>
  <c r="B21" i="3"/>
  <c r="A21" i="3"/>
  <c r="B20" i="3"/>
  <c r="A20" i="3"/>
  <c r="B19" i="3"/>
  <c r="A19" i="3"/>
  <c r="B18" i="3"/>
  <c r="A18" i="3"/>
  <c r="B17" i="3"/>
  <c r="A17" i="3"/>
  <c r="B16" i="3"/>
  <c r="A16" i="3"/>
  <c r="B14" i="3"/>
  <c r="A14" i="3"/>
  <c r="B13" i="3"/>
  <c r="A13" i="3"/>
  <c r="B12" i="3"/>
  <c r="A12" i="3"/>
  <c r="B11" i="3"/>
  <c r="A11" i="3"/>
  <c r="B10" i="3"/>
  <c r="A10" i="3"/>
  <c r="B9" i="3"/>
  <c r="A9" i="3"/>
  <c r="B8" i="3"/>
  <c r="A8" i="3"/>
  <c r="B7" i="3"/>
  <c r="A7" i="3"/>
  <c r="B6" i="3"/>
  <c r="A6" i="3"/>
  <c r="B5" i="3"/>
  <c r="A5" i="3"/>
  <c r="B4" i="3"/>
  <c r="A4" i="3"/>
  <c r="B3" i="3"/>
  <c r="A3" i="3"/>
  <c r="B2" i="3"/>
  <c r="A2" i="3"/>
  <c r="B1" i="3"/>
  <c r="A1" i="3"/>
  <c r="B23" i="2"/>
  <c r="A23" i="2"/>
  <c r="B22" i="2"/>
  <c r="A22" i="2"/>
  <c r="B21" i="2"/>
  <c r="A21" i="2"/>
  <c r="B19" i="2"/>
  <c r="A19" i="2"/>
  <c r="B18" i="2"/>
  <c r="A18" i="2"/>
  <c r="B17" i="2"/>
  <c r="A17" i="2"/>
  <c r="B16" i="2"/>
  <c r="A16" i="2"/>
  <c r="B15" i="2"/>
  <c r="A15" i="2"/>
  <c r="B14" i="2"/>
  <c r="A14" i="2"/>
  <c r="B13" i="2"/>
  <c r="A13" i="2"/>
  <c r="B12" i="2"/>
  <c r="A12" i="2"/>
  <c r="B11" i="2"/>
  <c r="A11" i="2"/>
  <c r="B10" i="2"/>
  <c r="A10" i="2"/>
  <c r="B9" i="2"/>
  <c r="A9" i="2"/>
  <c r="B8" i="2"/>
  <c r="A8" i="2"/>
  <c r="B7" i="2"/>
  <c r="A7" i="2"/>
  <c r="B5" i="2"/>
  <c r="A5" i="2"/>
  <c r="B4" i="2"/>
  <c r="A4" i="2"/>
  <c r="B3" i="2"/>
  <c r="A3" i="2"/>
  <c r="B2" i="2"/>
  <c r="A2" i="2"/>
  <c r="B1" i="2"/>
  <c r="A1" i="2"/>
  <c r="B33" i="1"/>
  <c r="A33" i="1"/>
  <c r="B40" i="1"/>
  <c r="A40" i="1"/>
  <c r="B39" i="1"/>
  <c r="A39" i="1"/>
  <c r="B38" i="1"/>
  <c r="A38" i="1"/>
  <c r="B37" i="1"/>
  <c r="A37" i="1"/>
  <c r="B36" i="1"/>
  <c r="A36" i="1"/>
  <c r="A35" i="1"/>
  <c r="B35" i="1"/>
  <c r="A1" i="1"/>
  <c r="B34" i="1"/>
  <c r="A34"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8" i="1"/>
  <c r="A8" i="1"/>
  <c r="B7" i="1"/>
  <c r="A7" i="1"/>
  <c r="B6" i="1"/>
  <c r="A6" i="1"/>
  <c r="B5" i="1"/>
  <c r="A5" i="1"/>
  <c r="B4" i="1"/>
  <c r="A4" i="1"/>
  <c r="B3" i="1"/>
  <c r="A3" i="1"/>
  <c r="B2" i="1"/>
  <c r="A2" i="1"/>
  <c r="B1" i="1"/>
  <c r="B4" i="12"/>
  <c r="I4" i="12" s="1"/>
  <c r="A4" i="12"/>
  <c r="H4" i="12" s="1"/>
  <c r="I13" i="12" l="1"/>
  <c r="C20" i="12"/>
  <c r="C19" i="12"/>
  <c r="C36" i="11"/>
  <c r="C27" i="11"/>
  <c r="C23" i="11"/>
  <c r="C19" i="11"/>
  <c r="C12" i="4"/>
  <c r="C8" i="4"/>
  <c r="C26" i="11"/>
  <c r="C22" i="11"/>
  <c r="C18" i="11"/>
  <c r="C15" i="4"/>
  <c r="C11" i="4"/>
  <c r="C5" i="4"/>
  <c r="C38" i="11"/>
  <c r="C25" i="11"/>
  <c r="C21" i="11"/>
  <c r="C17" i="11"/>
  <c r="C14" i="4"/>
  <c r="C10" i="4"/>
  <c r="C7" i="4"/>
  <c r="C37" i="11"/>
  <c r="C28" i="11"/>
  <c r="C24" i="11"/>
  <c r="C20" i="11"/>
  <c r="C13" i="4"/>
  <c r="C9" i="4"/>
  <c r="C6" i="4"/>
  <c r="C5" i="16"/>
  <c r="C8" i="16"/>
  <c r="C4" i="16"/>
  <c r="C3" i="16"/>
  <c r="C6" i="16"/>
  <c r="C7" i="16"/>
  <c r="C14" i="10"/>
  <c r="C13" i="10"/>
  <c r="N6" i="12"/>
  <c r="I6" i="12" s="1"/>
  <c r="C4" i="10"/>
  <c r="C8" i="10"/>
  <c r="C5" i="10"/>
  <c r="C9" i="10"/>
  <c r="C15" i="10"/>
  <c r="C19" i="10"/>
  <c r="C23" i="10"/>
  <c r="C27" i="10"/>
  <c r="C31" i="10"/>
  <c r="C12" i="10"/>
  <c r="C18" i="10"/>
  <c r="C30" i="10"/>
  <c r="C1" i="10"/>
  <c r="C2" i="10"/>
  <c r="C6" i="10"/>
  <c r="C10" i="10"/>
  <c r="C16" i="10"/>
  <c r="C20" i="10"/>
  <c r="C24" i="10"/>
  <c r="C28" i="10"/>
  <c r="C32" i="10"/>
  <c r="C7" i="10"/>
  <c r="C11" i="10"/>
  <c r="C17" i="10"/>
  <c r="C21" i="10"/>
  <c r="C33" i="10"/>
  <c r="C26" i="10"/>
  <c r="C3" i="10"/>
  <c r="C25" i="10"/>
  <c r="C29" i="10"/>
  <c r="C22" i="10"/>
  <c r="I14" i="12"/>
  <c r="K40" i="12"/>
  <c r="H10" i="12"/>
  <c r="H14" i="12"/>
  <c r="H18" i="12"/>
  <c r="H24" i="12"/>
  <c r="H28" i="12"/>
  <c r="H32" i="12"/>
  <c r="H36" i="12"/>
  <c r="H6" i="12"/>
  <c r="H5" i="1"/>
  <c r="H10" i="1"/>
  <c r="H14" i="1"/>
  <c r="H18" i="1"/>
  <c r="H22" i="1"/>
  <c r="H26" i="1"/>
  <c r="H30" i="1"/>
  <c r="H34" i="1"/>
  <c r="I12" i="12" l="1"/>
  <c r="I11" i="12"/>
  <c r="B38" i="12"/>
  <c r="A38" i="12"/>
  <c r="B37" i="12"/>
  <c r="A37" i="12"/>
  <c r="C35" i="5" l="1"/>
  <c r="C31" i="5"/>
  <c r="C27" i="5"/>
  <c r="J40" i="12"/>
  <c r="C40" i="12"/>
  <c r="C28" i="5"/>
  <c r="C34" i="5"/>
  <c r="C30" i="5"/>
  <c r="C26" i="5"/>
  <c r="C29" i="5"/>
  <c r="C25" i="5"/>
  <c r="C24" i="5"/>
  <c r="C33" i="5"/>
  <c r="C32" i="5"/>
  <c r="C24" i="12"/>
  <c r="C22" i="12"/>
  <c r="C16" i="12"/>
  <c r="C12" i="12"/>
  <c r="C21" i="12"/>
  <c r="C15" i="12"/>
  <c r="C18" i="12"/>
  <c r="C14" i="12"/>
  <c r="C17" i="12"/>
  <c r="C13" i="12"/>
  <c r="C20" i="13"/>
  <c r="C19" i="13"/>
  <c r="C18" i="13"/>
  <c r="C17" i="13"/>
  <c r="C16" i="13"/>
  <c r="C15" i="13"/>
  <c r="C14" i="13"/>
  <c r="C13" i="13"/>
  <c r="C12" i="13"/>
  <c r="C11" i="13"/>
  <c r="C10" i="13"/>
  <c r="C9" i="13"/>
  <c r="C8" i="13"/>
  <c r="C7" i="13"/>
  <c r="C6" i="13"/>
  <c r="C5" i="13"/>
  <c r="C4" i="13"/>
  <c r="C3" i="13"/>
  <c r="C2" i="13"/>
  <c r="C1" i="13"/>
  <c r="C35" i="11"/>
  <c r="C34" i="11"/>
  <c r="C33" i="11"/>
  <c r="C32" i="11"/>
  <c r="C31" i="11"/>
  <c r="C30" i="11"/>
  <c r="C29" i="11"/>
  <c r="C16" i="11"/>
  <c r="C15" i="11"/>
  <c r="C14" i="11"/>
  <c r="C13" i="11"/>
  <c r="C12" i="11"/>
  <c r="C11" i="11"/>
  <c r="C10" i="11"/>
  <c r="C9" i="11"/>
  <c r="C8" i="11"/>
  <c r="C7" i="11"/>
  <c r="C6" i="11"/>
  <c r="C5" i="11"/>
  <c r="C4" i="11"/>
  <c r="C3" i="11"/>
  <c r="C2" i="11"/>
  <c r="C1" i="11"/>
  <c r="C41" i="9"/>
  <c r="C40" i="9"/>
  <c r="C39" i="9"/>
  <c r="C38" i="9"/>
  <c r="C37" i="9"/>
  <c r="C36" i="9"/>
  <c r="C35" i="9"/>
  <c r="C34" i="9"/>
  <c r="C33" i="9"/>
  <c r="C32" i="9"/>
  <c r="C19" i="9"/>
  <c r="C18" i="9"/>
  <c r="C17" i="9"/>
  <c r="C16" i="9"/>
  <c r="C15" i="9"/>
  <c r="C14" i="9"/>
  <c r="C13" i="9"/>
  <c r="C12" i="9"/>
  <c r="C11" i="9"/>
  <c r="C10" i="9"/>
  <c r="C9" i="9"/>
  <c r="C8" i="9"/>
  <c r="C7" i="9"/>
  <c r="C6" i="9"/>
  <c r="C5" i="9"/>
  <c r="C4" i="9"/>
  <c r="C3" i="9"/>
  <c r="C2" i="9"/>
  <c r="C1" i="9"/>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C1" i="8"/>
  <c r="C19" i="7"/>
  <c r="C18" i="7"/>
  <c r="C17" i="7"/>
  <c r="C16" i="7"/>
  <c r="C15" i="7"/>
  <c r="C14" i="7"/>
  <c r="C13" i="7"/>
  <c r="C12" i="7"/>
  <c r="C11" i="7"/>
  <c r="C10" i="7"/>
  <c r="C9" i="7"/>
  <c r="C8" i="7"/>
  <c r="C7" i="7"/>
  <c r="C6" i="7"/>
  <c r="C5" i="7"/>
  <c r="C4" i="7"/>
  <c r="C3" i="7"/>
  <c r="C2" i="7"/>
  <c r="C1" i="7"/>
  <c r="C23" i="5"/>
  <c r="C22" i="5"/>
  <c r="C21" i="5"/>
  <c r="C20" i="5"/>
  <c r="C19" i="5"/>
  <c r="C18" i="5"/>
  <c r="C17" i="5"/>
  <c r="C16" i="5"/>
  <c r="C15" i="5"/>
  <c r="C14" i="5"/>
  <c r="C13" i="5"/>
  <c r="C12" i="5"/>
  <c r="C11" i="5"/>
  <c r="C10" i="5"/>
  <c r="C9" i="5"/>
  <c r="C8" i="5"/>
  <c r="C7" i="5"/>
  <c r="C6" i="5"/>
  <c r="C5" i="5"/>
  <c r="C4" i="5"/>
  <c r="C3" i="5"/>
  <c r="C2" i="5"/>
  <c r="C1" i="5"/>
  <c r="C38" i="1"/>
  <c r="C34" i="1"/>
  <c r="C30" i="1"/>
  <c r="C26" i="1"/>
  <c r="C22" i="1"/>
  <c r="C18" i="1"/>
  <c r="C14" i="1"/>
  <c r="C10" i="1"/>
  <c r="C5" i="1"/>
  <c r="C1" i="1"/>
  <c r="C37" i="1"/>
  <c r="C32" i="1"/>
  <c r="C27" i="1"/>
  <c r="C21" i="1"/>
  <c r="C16" i="1"/>
  <c r="C11" i="1"/>
  <c r="C4" i="1"/>
  <c r="C25" i="4"/>
  <c r="C24" i="4"/>
  <c r="C23" i="4"/>
  <c r="C22" i="4"/>
  <c r="C21" i="4"/>
  <c r="C20" i="4"/>
  <c r="C19" i="4"/>
  <c r="C18" i="4"/>
  <c r="C17" i="4"/>
  <c r="C16" i="4"/>
  <c r="C4" i="4"/>
  <c r="C3" i="4"/>
  <c r="C2" i="4"/>
  <c r="C1" i="4"/>
  <c r="C28" i="3"/>
  <c r="C27" i="3"/>
  <c r="C26" i="3"/>
  <c r="C25" i="3"/>
  <c r="C24" i="3"/>
  <c r="C23" i="3"/>
  <c r="C22" i="3"/>
  <c r="C21" i="3"/>
  <c r="C20" i="3"/>
  <c r="C19" i="3"/>
  <c r="C18" i="3"/>
  <c r="C17" i="3"/>
  <c r="C16" i="3"/>
  <c r="C14" i="3"/>
  <c r="C13" i="3"/>
  <c r="C12" i="3"/>
  <c r="C11" i="3"/>
  <c r="C10" i="3"/>
  <c r="C9" i="3"/>
  <c r="C8" i="3"/>
  <c r="C7" i="3"/>
  <c r="C6" i="3"/>
  <c r="C5" i="3"/>
  <c r="C4" i="3"/>
  <c r="C3" i="3"/>
  <c r="C2" i="3"/>
  <c r="C1" i="3"/>
  <c r="C28" i="1"/>
  <c r="C40" i="1"/>
  <c r="C33" i="1"/>
  <c r="C25" i="1"/>
  <c r="C19" i="1"/>
  <c r="C12" i="1"/>
  <c r="C3" i="1"/>
  <c r="C23" i="2"/>
  <c r="C22" i="2"/>
  <c r="C21" i="2"/>
  <c r="C19" i="2"/>
  <c r="C18" i="2"/>
  <c r="C17" i="2"/>
  <c r="C16" i="2"/>
  <c r="C15" i="2"/>
  <c r="C14" i="2"/>
  <c r="C13" i="2"/>
  <c r="C12" i="2"/>
  <c r="C11" i="2"/>
  <c r="C10" i="2"/>
  <c r="C9" i="2"/>
  <c r="C8" i="2"/>
  <c r="C5" i="2"/>
  <c r="C4" i="2"/>
  <c r="C3" i="2"/>
  <c r="C2" i="2"/>
  <c r="C1" i="2"/>
  <c r="C39" i="1"/>
  <c r="C31" i="1"/>
  <c r="C24" i="1"/>
  <c r="C17" i="1"/>
  <c r="C8" i="1"/>
  <c r="C2" i="1"/>
  <c r="C35" i="1"/>
  <c r="C20" i="1"/>
  <c r="C13" i="1"/>
  <c r="C6" i="1"/>
  <c r="C36" i="1"/>
  <c r="C29" i="1"/>
  <c r="C23" i="1"/>
  <c r="C15" i="1"/>
  <c r="C7" i="1"/>
  <c r="C35" i="12"/>
  <c r="C33" i="12"/>
  <c r="C38" i="12"/>
  <c r="C9" i="12"/>
  <c r="C26" i="12"/>
  <c r="C30" i="12"/>
  <c r="C34" i="12"/>
  <c r="C6" i="12"/>
  <c r="C10" i="12"/>
  <c r="C23" i="12"/>
  <c r="C27" i="12"/>
  <c r="C31" i="12"/>
  <c r="C8" i="12"/>
  <c r="C25" i="12"/>
  <c r="C29" i="12"/>
  <c r="C5" i="12"/>
  <c r="C37" i="12"/>
  <c r="C7" i="12"/>
  <c r="C11" i="12"/>
  <c r="C28" i="12"/>
  <c r="C32" i="12"/>
  <c r="B35" i="12"/>
  <c r="A35" i="12"/>
  <c r="B34" i="12"/>
  <c r="A34" i="12"/>
  <c r="B33" i="12"/>
  <c r="A33" i="12"/>
  <c r="B32" i="12"/>
  <c r="A32" i="12"/>
  <c r="B31" i="12"/>
  <c r="A31" i="12"/>
  <c r="B30" i="12"/>
  <c r="A30" i="12"/>
  <c r="B29" i="12"/>
  <c r="A29" i="12"/>
  <c r="B28" i="12"/>
  <c r="A28" i="12"/>
  <c r="B27" i="12"/>
  <c r="A27" i="12"/>
  <c r="B26" i="12"/>
  <c r="A26" i="12"/>
  <c r="B25" i="12"/>
  <c r="A25" i="12"/>
  <c r="B23" i="12"/>
  <c r="A23" i="12"/>
  <c r="B11" i="12"/>
  <c r="A11" i="12"/>
  <c r="B10" i="12"/>
  <c r="A10" i="12"/>
  <c r="B9" i="12"/>
  <c r="A9" i="12"/>
  <c r="B8" i="12"/>
  <c r="A8" i="12"/>
  <c r="B7" i="12"/>
  <c r="A7" i="12"/>
  <c r="B6" i="12"/>
  <c r="A6" i="12"/>
  <c r="B5" i="12"/>
  <c r="A5" i="12"/>
  <c r="I38" i="12" l="1"/>
  <c r="I37" i="12"/>
  <c r="I40" i="12"/>
  <c r="H5" i="12"/>
  <c r="S12" i="5"/>
  <c r="M22" i="2" l="1"/>
  <c r="L22" i="2" s="1"/>
  <c r="O27" i="3"/>
  <c r="N27" i="3" s="1"/>
  <c r="M19" i="2" l="1"/>
  <c r="L19" i="2" s="1"/>
  <c r="M20" i="10" l="1"/>
  <c r="M19" i="10"/>
  <c r="M18" i="10"/>
  <c r="M17" i="10"/>
  <c r="M12" i="10"/>
  <c r="M11" i="10"/>
  <c r="M10" i="10"/>
  <c r="M7" i="10"/>
  <c r="M22" i="10" s="1"/>
  <c r="M6" i="10"/>
  <c r="N11" i="7" l="1"/>
  <c r="N13" i="7"/>
  <c r="N12" i="7"/>
  <c r="N10" i="7"/>
  <c r="N9" i="7"/>
  <c r="N8" i="7"/>
  <c r="M37" i="6" l="1"/>
  <c r="N37" i="6"/>
  <c r="O37" i="6"/>
  <c r="S37" i="6"/>
  <c r="T37" i="6"/>
  <c r="U37" i="6"/>
  <c r="Y37" i="6"/>
  <c r="Z37" i="6"/>
  <c r="AA37" i="6"/>
  <c r="AE37" i="6"/>
  <c r="AF37" i="6"/>
  <c r="AG37" i="6"/>
  <c r="AF38" i="6" l="1"/>
  <c r="AG38" i="6"/>
  <c r="AE38" i="6"/>
  <c r="N34" i="1" l="1"/>
  <c r="N38" i="1" l="1"/>
  <c r="O34" i="1"/>
  <c r="S18" i="10"/>
  <c r="R18" i="10"/>
  <c r="Q18" i="10"/>
  <c r="P18" i="10"/>
  <c r="S17" i="10"/>
  <c r="R17" i="10"/>
  <c r="Q17" i="10"/>
  <c r="P17" i="10"/>
  <c r="K26" i="8"/>
  <c r="K18" i="8"/>
  <c r="K10" i="8"/>
  <c r="M14" i="7"/>
  <c r="N14" i="7"/>
  <c r="O19" i="3" l="1"/>
  <c r="N19" i="3" s="1"/>
  <c r="O18" i="3"/>
  <c r="N18" i="3" s="1"/>
  <c r="O17" i="3"/>
  <c r="N17" i="3" s="1"/>
  <c r="O16" i="3"/>
  <c r="N16" i="3" s="1"/>
  <c r="O14" i="3"/>
  <c r="N14" i="3" s="1"/>
  <c r="O13" i="3"/>
  <c r="N13" i="3" s="1"/>
  <c r="O12" i="3"/>
  <c r="N12" i="3" s="1"/>
  <c r="O11" i="3"/>
  <c r="N11" i="3" s="1"/>
  <c r="O10" i="3"/>
  <c r="N10" i="3" s="1"/>
  <c r="O9" i="3"/>
  <c r="N9" i="3" s="1"/>
  <c r="O8" i="3"/>
  <c r="N8" i="3" s="1"/>
  <c r="O7" i="3"/>
  <c r="N7" i="3" s="1"/>
  <c r="O6" i="3"/>
  <c r="N6" i="3" s="1"/>
  <c r="O5" i="3"/>
  <c r="N5" i="3" s="1"/>
  <c r="O26" i="3"/>
  <c r="N26" i="3" s="1"/>
  <c r="O25" i="3"/>
  <c r="N25" i="3" s="1"/>
  <c r="O24" i="3"/>
  <c r="N24" i="3" s="1"/>
  <c r="O23" i="3"/>
  <c r="N23" i="3" s="1"/>
  <c r="O22" i="3"/>
  <c r="N22" i="3" s="1"/>
  <c r="O21" i="3"/>
  <c r="N21" i="3" s="1"/>
  <c r="O20" i="3"/>
  <c r="N20" i="3" s="1"/>
  <c r="M21" i="2"/>
  <c r="L21" i="2" s="1"/>
  <c r="M18" i="2"/>
  <c r="L18" i="2" s="1"/>
  <c r="M15" i="2"/>
  <c r="L15" i="2" s="1"/>
  <c r="M14" i="2"/>
  <c r="L14" i="2" s="1"/>
  <c r="M13" i="2"/>
  <c r="L13" i="2" s="1"/>
  <c r="M12" i="2"/>
  <c r="L12" i="2" s="1"/>
  <c r="M11" i="2"/>
  <c r="L11" i="2" s="1"/>
  <c r="M9" i="2"/>
  <c r="L9" i="2" s="1"/>
  <c r="S20" i="1"/>
  <c r="O38" i="1"/>
  <c r="M7" i="2" l="1"/>
  <c r="L7" i="2" s="1"/>
  <c r="Q23" i="2"/>
  <c r="M8" i="2"/>
  <c r="L8" i="2" s="1"/>
  <c r="M17" i="2"/>
  <c r="L17" i="2" s="1"/>
  <c r="N7" i="1" l="1"/>
  <c r="N13" i="1"/>
  <c r="N6" i="1"/>
  <c r="N18" i="1"/>
  <c r="N14" i="1"/>
  <c r="N10" i="1"/>
  <c r="N17" i="1"/>
  <c r="N8" i="1"/>
  <c r="N16" i="1"/>
  <c r="N12" i="1"/>
  <c r="N15" i="1"/>
  <c r="N11" i="1"/>
  <c r="K27" i="10"/>
  <c r="S15" i="10"/>
  <c r="R15" i="10"/>
  <c r="Q15" i="10"/>
  <c r="P15" i="10"/>
  <c r="N20" i="1" l="1"/>
  <c r="K28" i="10"/>
  <c r="L32" i="10"/>
  <c r="M38" i="9"/>
  <c r="L38" i="9"/>
  <c r="M24" i="8"/>
  <c r="M23" i="8"/>
  <c r="M22" i="8"/>
  <c r="M21" i="8"/>
  <c r="M16" i="8"/>
  <c r="M15" i="8"/>
  <c r="M14" i="8"/>
  <c r="M13" i="8"/>
  <c r="M8" i="8"/>
  <c r="M7" i="8"/>
  <c r="M6" i="8"/>
  <c r="M5" i="8"/>
  <c r="S14" i="7"/>
  <c r="R14" i="7"/>
  <c r="Q14" i="7"/>
  <c r="P14" i="7"/>
  <c r="O14" i="7"/>
  <c r="L14" i="7"/>
  <c r="T12" i="5"/>
  <c r="U8" i="5" s="1"/>
  <c r="M12" i="5"/>
  <c r="N8" i="5" s="1"/>
  <c r="L12" i="5"/>
  <c r="N11" i="5"/>
  <c r="N10" i="5"/>
  <c r="N9" i="5"/>
  <c r="N7" i="5"/>
  <c r="N5" i="5"/>
  <c r="U4" i="5"/>
  <c r="S37" i="1"/>
  <c r="U5" i="5" l="1"/>
  <c r="U9" i="5"/>
  <c r="U6" i="5"/>
  <c r="U7" i="5"/>
  <c r="S16" i="5"/>
  <c r="M15" i="5"/>
  <c r="N4" i="5"/>
  <c r="N6" i="5"/>
  <c r="M23" i="2"/>
  <c r="L23" i="2" s="1"/>
  <c r="M10" i="8"/>
  <c r="K28" i="8"/>
  <c r="M26" i="8"/>
  <c r="M18" i="8"/>
  <c r="U12" i="5" l="1"/>
  <c r="N12" i="5"/>
  <c r="P19" i="10"/>
  <c r="O28" i="3"/>
  <c r="N28" i="3" s="1"/>
  <c r="M28" i="8"/>
</calcChain>
</file>

<file path=xl/sharedStrings.xml><?xml version="1.0" encoding="utf-8"?>
<sst xmlns="http://schemas.openxmlformats.org/spreadsheetml/2006/main" count="7992" uniqueCount="3900">
  <si>
    <t>USER FRIENDLY BUDGET SECTION</t>
  </si>
  <si>
    <t>Calendar Year</t>
  </si>
  <si>
    <t>% of</t>
  </si>
  <si>
    <t>Avg Residential</t>
  </si>
  <si>
    <t>Tax Rate</t>
  </si>
  <si>
    <t>Tax Levy</t>
  </si>
  <si>
    <t>Total Levy</t>
  </si>
  <si>
    <t>Taxes</t>
  </si>
  <si>
    <t>Actual/Estimated</t>
  </si>
  <si>
    <t>Municipal Purpose Tax</t>
  </si>
  <si>
    <t>ACTUAL</t>
  </si>
  <si>
    <t>Municipal Library</t>
  </si>
  <si>
    <t>Municipal Open Space</t>
  </si>
  <si>
    <t>Fire Districts (total levies)</t>
  </si>
  <si>
    <t>ESTIMATED</t>
  </si>
  <si>
    <t>Other Special Districts (total levies)</t>
  </si>
  <si>
    <t>Local School District</t>
  </si>
  <si>
    <t>Regional School District</t>
  </si>
  <si>
    <t>County Purposes</t>
  </si>
  <si>
    <t>County Library</t>
  </si>
  <si>
    <t>County Board of Health</t>
  </si>
  <si>
    <t>County Open Space</t>
  </si>
  <si>
    <t>Other County Levies (total)</t>
  </si>
  <si>
    <t>Total ESTIMATED amount to be raised by taxes</t>
  </si>
  <si>
    <t>Revenue Anticipated, Excluding Tax Levy</t>
  </si>
  <si>
    <t>Budget Appropriations, before Reserve for Uncollected Taxes</t>
  </si>
  <si>
    <t>Total Non-Municipal Tax Levy</t>
  </si>
  <si>
    <t>Amount to be Raised by Taxes - Before RUT</t>
  </si>
  <si>
    <t>Reserve for Uncollected Taxes (RUT)</t>
  </si>
  <si>
    <t>Prior Year</t>
  </si>
  <si>
    <t>Current Year</t>
  </si>
  <si>
    <t>% Change (+/-)</t>
  </si>
  <si>
    <t>Total Amount to be Raised by Taxes</t>
  </si>
  <si>
    <t>% of Tax Collections used to Calculate RUT</t>
  </si>
  <si>
    <t>If % used exceeds the actual collection % then</t>
  </si>
  <si>
    <t>reference the statutory exception used</t>
  </si>
  <si>
    <r>
      <rPr>
        <b/>
        <sz val="10"/>
        <color indexed="8"/>
        <rFont val="Times New Roman"/>
        <family val="1"/>
      </rPr>
      <t xml:space="preserve">                                                                                                                                                                                                                                                                          </t>
    </r>
    <r>
      <rPr>
        <b/>
        <u/>
        <sz val="10"/>
        <color indexed="8"/>
        <rFont val="Times New Roman"/>
        <family val="1"/>
      </rPr>
      <t>Comparison - Impact on Avg. Residential Tax Payment (Municipal Purposes Only)</t>
    </r>
  </si>
  <si>
    <t>Tax Collections - ACTUAL as of Prior Year</t>
  </si>
  <si>
    <t>$ Change (+/-)</t>
  </si>
  <si>
    <t xml:space="preserve">% Difference Current vs. Prior Year              </t>
  </si>
  <si>
    <t xml:space="preserve">$ Difference Current vs. Prior Year              </t>
  </si>
  <si>
    <t>Total Anticipated Revenue (Current Year)</t>
  </si>
  <si>
    <t>General</t>
  </si>
  <si>
    <t>FCOA</t>
  </si>
  <si>
    <t>Budget</t>
  </si>
  <si>
    <t>Utility</t>
  </si>
  <si>
    <t>08</t>
  </si>
  <si>
    <t>Local Revenue</t>
  </si>
  <si>
    <t>09</t>
  </si>
  <si>
    <t>State Aid (without offsetting appropriation)</t>
  </si>
  <si>
    <t>Uniform Construction Code Fees</t>
  </si>
  <si>
    <t>11</t>
  </si>
  <si>
    <t>Shared Services Agreements</t>
  </si>
  <si>
    <t>Additional Revenue Offset by Appropriations</t>
  </si>
  <si>
    <t>10</t>
  </si>
  <si>
    <t>Other Special Items</t>
  </si>
  <si>
    <t>15</t>
  </si>
  <si>
    <t>Receipts from Delinquent Taxes</t>
  </si>
  <si>
    <t>07</t>
  </si>
  <si>
    <t>Local Tax for Municipal Purposes</t>
  </si>
  <si>
    <t>Minimum Library Tax</t>
  </si>
  <si>
    <t>Addition to Local District School Tax</t>
  </si>
  <si>
    <t xml:space="preserve">% Difference Current v. Prior Year                     </t>
  </si>
  <si>
    <t xml:space="preserve">$ Difference Current v. Prior Year                     </t>
  </si>
  <si>
    <t>Total Appropriation for Service Type (Current Year)</t>
  </si>
  <si>
    <t>General Government</t>
  </si>
  <si>
    <t>Land-Use Administration</t>
  </si>
  <si>
    <t>Uniform Construction Code</t>
  </si>
  <si>
    <t>Insurance</t>
  </si>
  <si>
    <t>Public Safety</t>
  </si>
  <si>
    <t>Public Works</t>
  </si>
  <si>
    <t>Health and Human Services</t>
  </si>
  <si>
    <t>Parks and Recreation</t>
  </si>
  <si>
    <t>Education (including Library)</t>
  </si>
  <si>
    <t>Unclassified</t>
  </si>
  <si>
    <t>Utilities and Bulk Purchases</t>
  </si>
  <si>
    <t>Contingency</t>
  </si>
  <si>
    <t>Statutory Expenditures</t>
  </si>
  <si>
    <t>Judgements</t>
  </si>
  <si>
    <t>Shared Services</t>
  </si>
  <si>
    <t>Court and Public Defender</t>
  </si>
  <si>
    <t>Capital</t>
  </si>
  <si>
    <t>Debt</t>
  </si>
  <si>
    <t>Deferred Charges</t>
  </si>
  <si>
    <t>Debt - Type 1 School District</t>
  </si>
  <si>
    <t>Reserve for Uncollected Taxes</t>
  </si>
  <si>
    <t xml:space="preserve">  Sheet UFB-3</t>
  </si>
  <si>
    <t>STRUCTURAL BUDGET IMBALANCES</t>
  </si>
  <si>
    <t>Revenues at Risk</t>
  </si>
  <si>
    <t>Future Year Appropriation Increases</t>
  </si>
  <si>
    <t>Structural Imbalance Offsets</t>
  </si>
  <si>
    <r>
      <t xml:space="preserve">Line Item.  </t>
    </r>
    <r>
      <rPr>
        <sz val="10"/>
        <rFont val="Times New Roman"/>
        <family val="1"/>
      </rPr>
      <t xml:space="preserve">
Put "X" in cell to the left that 
corresponds to the type of imbalance.</t>
    </r>
  </si>
  <si>
    <t>Amount</t>
  </si>
  <si>
    <t>Comment/Explanation</t>
  </si>
  <si>
    <t>Sheet UFB-4</t>
  </si>
  <si>
    <t># of Parcels</t>
  </si>
  <si>
    <t>Assessed Value</t>
  </si>
  <si>
    <t>Total</t>
  </si>
  <si>
    <t>Vacant Land</t>
  </si>
  <si>
    <t>15A</t>
  </si>
  <si>
    <t>Public Schools</t>
  </si>
  <si>
    <t>Residential</t>
  </si>
  <si>
    <t>15B</t>
  </si>
  <si>
    <t>Other Schools</t>
  </si>
  <si>
    <t>Farm</t>
  </si>
  <si>
    <t>15C</t>
  </si>
  <si>
    <t>Public Property</t>
  </si>
  <si>
    <t>4A</t>
  </si>
  <si>
    <t>Commercial</t>
  </si>
  <si>
    <t>15D</t>
  </si>
  <si>
    <t>Church and Charities</t>
  </si>
  <si>
    <t>4B</t>
  </si>
  <si>
    <t>Industrial</t>
  </si>
  <si>
    <t>15E</t>
  </si>
  <si>
    <t>4C</t>
  </si>
  <si>
    <t>Apartments</t>
  </si>
  <si>
    <t>15F</t>
  </si>
  <si>
    <t>Other Exempt</t>
  </si>
  <si>
    <t>Business Personal Property</t>
  </si>
  <si>
    <t>Average Ratio (%), Assessed to True Value</t>
  </si>
  <si>
    <t>Equalized Valuation, Taxable Properties</t>
  </si>
  <si>
    <t xml:space="preserve"> </t>
  </si>
  <si>
    <t>State Tax Court</t>
  </si>
  <si>
    <t>County Tax Board</t>
  </si>
  <si>
    <t>Sheet UFB-5</t>
  </si>
  <si>
    <t>Prior Budget Year's Payments in Lieu of Tax (PILOT) - 5 Year Exemptions/Abatements</t>
  </si>
  <si>
    <t>Prior Budget Year's Payments in Lieu of Tax (PILOT) - Long Term Tax Exemptions</t>
  </si>
  <si>
    <t>Taxes if Billed</t>
  </si>
  <si>
    <t>Type of Project</t>
  </si>
  <si>
    <t>PILOT</t>
  </si>
  <si>
    <t>In Full</t>
  </si>
  <si>
    <t>Project</t>
  </si>
  <si>
    <t>(use drop-down</t>
  </si>
  <si>
    <t>Billing/Revenue</t>
  </si>
  <si>
    <t>Name</t>
  </si>
  <si>
    <t>for data entry)</t>
  </si>
  <si>
    <t>PILOT Billing</t>
  </si>
  <si>
    <t>I</t>
  </si>
  <si>
    <t>Dwelling Exemption</t>
  </si>
  <si>
    <t>J</t>
  </si>
  <si>
    <t>Dwelling Abatement</t>
  </si>
  <si>
    <t>K</t>
  </si>
  <si>
    <t>New Dwelling/Conversion Exemption</t>
  </si>
  <si>
    <t>L</t>
  </si>
  <si>
    <t>New Dwelling/Conversion Abatement</t>
  </si>
  <si>
    <t>N</t>
  </si>
  <si>
    <t>Multiple Dwelling Exemption</t>
  </si>
  <si>
    <t>O</t>
  </si>
  <si>
    <t>Multiple Dwelling Abatement</t>
  </si>
  <si>
    <t>Total 5 Yr Exemptions/Abatements</t>
  </si>
  <si>
    <t>Total Long Term Exemptions - Column Total</t>
  </si>
  <si>
    <t>Total Long Term Exemptions - GRAND TOTAL</t>
  </si>
  <si>
    <t>BUDGETED PERSONNEL COSTS</t>
  </si>
  <si>
    <t>Overtime</t>
  </si>
  <si>
    <t>Pension</t>
  </si>
  <si>
    <t>Health Benefits</t>
  </si>
  <si>
    <t>Employment</t>
  </si>
  <si>
    <t>Personnel</t>
  </si>
  <si>
    <t>Base</t>
  </si>
  <si>
    <t>and other</t>
  </si>
  <si>
    <t>Net of</t>
  </si>
  <si>
    <t>Taxes and</t>
  </si>
  <si>
    <t>Organization / Individuals Eligible for Benefit</t>
  </si>
  <si>
    <t>Employees</t>
  </si>
  <si>
    <t>Cost</t>
  </si>
  <si>
    <t>Pay</t>
  </si>
  <si>
    <t>Compensation</t>
  </si>
  <si>
    <t>Cost Share</t>
  </si>
  <si>
    <t>Other Benefits</t>
  </si>
  <si>
    <t>Governing Body</t>
  </si>
  <si>
    <t>Supervisory Staff (Department Heads &amp; Managers)</t>
  </si>
  <si>
    <t>Police Officers (Including Superior Officers)</t>
  </si>
  <si>
    <t>Fire Fighters (Including Superior Officers)</t>
  </si>
  <si>
    <t>All Other Union Employees not listed above</t>
  </si>
  <si>
    <t>All Other Non-Union Employees not listed above</t>
  </si>
  <si>
    <t>Totals</t>
  </si>
  <si>
    <r>
      <t xml:space="preserve">Note - </t>
    </r>
    <r>
      <rPr>
        <b/>
        <u/>
        <sz val="12"/>
        <color indexed="8"/>
        <rFont val="Times New Roman"/>
        <family val="1"/>
      </rPr>
      <t>Base Pay</t>
    </r>
    <r>
      <rPr>
        <sz val="12"/>
        <color indexed="8"/>
        <rFont val="Times New Roman"/>
        <family val="1"/>
      </rPr>
      <t xml:space="preserve"> is the annualized rate of pay to which overtime (if eligible) and/or pension is calculated.  Either calculation is fine at the discretion of the Local Unit.</t>
    </r>
  </si>
  <si>
    <t>Overtime and other compensation is any other item that is charged as a salary and wage expense but not included in Base Pay.</t>
  </si>
  <si>
    <t>Sheet UFB-7</t>
  </si>
  <si>
    <t>Current Year # of Covered Members (Medical &amp; Rx)</t>
  </si>
  <si>
    <t>Current Year Annual Cost Estimate per Employee</t>
  </si>
  <si>
    <t>Total Current Year Cost</t>
  </si>
  <si>
    <t>Active Employees - Health Benefits - Annual Cost</t>
  </si>
  <si>
    <t>Single Coverage</t>
  </si>
  <si>
    <t>Parent &amp; Child</t>
  </si>
  <si>
    <t>Employee &amp; Spouse (or Partner)</t>
  </si>
  <si>
    <t>Family</t>
  </si>
  <si>
    <t>Employee Cost Sharing Contribution (enter as negative - )</t>
  </si>
  <si>
    <t>Subtotal</t>
  </si>
  <si>
    <t xml:space="preserve">Elected Officials - Health Benefits - Annual Cost </t>
  </si>
  <si>
    <t xml:space="preserve">Retirees - Health Benefits - Annual Cost </t>
  </si>
  <si>
    <t>GRAND TOTAL</t>
  </si>
  <si>
    <t>Is medical coverage provided by the SHBP (Yes or No)?</t>
  </si>
  <si>
    <t>Is prescription drug coverage provided by the SHBP (Yes or No)?</t>
  </si>
  <si>
    <t>Sheet UFB-8</t>
  </si>
  <si>
    <t>Legal basis for benefit</t>
  </si>
  <si>
    <t>(check applicable items)</t>
  </si>
  <si>
    <t>Organization/Individuals Eligible for Benefit</t>
  </si>
  <si>
    <t>Gross Days of Accumulated Absence</t>
  </si>
  <si>
    <t>Dollar Value of Compensated Absences</t>
  </si>
  <si>
    <t>Approved Labor Agreement</t>
  </si>
  <si>
    <t>Local Ordinance</t>
  </si>
  <si>
    <t>Individual Employment Agreement</t>
  </si>
  <si>
    <t>Notes (Enter more specifics if needed)</t>
  </si>
  <si>
    <t>Begin Date</t>
  </si>
  <si>
    <t>End Date</t>
  </si>
  <si>
    <t>Amount to be Received/Paid</t>
  </si>
  <si>
    <t>Sheet UFB-11</t>
  </si>
  <si>
    <t>Budgeted Positions</t>
  </si>
  <si>
    <t>Full-Time</t>
  </si>
  <si>
    <t>Part-Time</t>
  </si>
  <si>
    <t># of</t>
  </si>
  <si>
    <t>Gross</t>
  </si>
  <si>
    <t>Net</t>
  </si>
  <si>
    <t>All Additional Future</t>
  </si>
  <si>
    <t>Deductions</t>
  </si>
  <si>
    <t>Years' Budgets</t>
  </si>
  <si>
    <t>Local School Debt</t>
  </si>
  <si>
    <t>Utility Fund - Principal</t>
  </si>
  <si>
    <t>Regional School Debt</t>
  </si>
  <si>
    <t>Utility Fund - Interest</t>
  </si>
  <si>
    <t>Bond Anticipation Notes - Principal</t>
  </si>
  <si>
    <t>Utility Fund Debt</t>
  </si>
  <si>
    <t>Bond Anticipation Notes - Interest</t>
  </si>
  <si>
    <t>Bonds - Principal</t>
  </si>
  <si>
    <t>Bonds - Interest</t>
  </si>
  <si>
    <t>Loans &amp; Other Debt - Principal</t>
  </si>
  <si>
    <t>Loans &amp; Other Debt - Interest</t>
  </si>
  <si>
    <t>Municipal Purposes</t>
  </si>
  <si>
    <t>Notes Outstanding</t>
  </si>
  <si>
    <t>Bonds Outstanding</t>
  </si>
  <si>
    <t>Total Principal</t>
  </si>
  <si>
    <t>Loans and Other Debt</t>
  </si>
  <si>
    <t>Total Interest</t>
  </si>
  <si>
    <t>Total (Current Year)</t>
  </si>
  <si>
    <t>Description</t>
  </si>
  <si>
    <t>Debt Not Listed Above</t>
  </si>
  <si>
    <t>Total Guarantees - Governmental</t>
  </si>
  <si>
    <t>Total Guarantees - Other</t>
  </si>
  <si>
    <t>Total Capital/Equipment Leases</t>
  </si>
  <si>
    <t>Total Other</t>
  </si>
  <si>
    <t>Bond Rating</t>
  </si>
  <si>
    <t>Moody's</t>
  </si>
  <si>
    <t>Standard &amp; Poors</t>
  </si>
  <si>
    <t>Fitch</t>
  </si>
  <si>
    <t>Rating</t>
  </si>
  <si>
    <t>Year of Last Rating</t>
  </si>
  <si>
    <t>Special Revenue Items w/ Prior Written Consent</t>
  </si>
  <si>
    <t>Mark "X" if Grand Total</t>
  </si>
  <si>
    <t>Per Capita Gross Debt</t>
  </si>
  <si>
    <t>Per Capita Net Debt</t>
  </si>
  <si>
    <t>Mark "X" if Municipality has no bond rating</t>
  </si>
  <si>
    <t>Providing Services To/Receiving Services From</t>
  </si>
  <si>
    <t>Taxpayer Impact</t>
  </si>
  <si>
    <t>Non-Exempt Properties</t>
  </si>
  <si>
    <t>% of Total Current Year Budget</t>
  </si>
  <si>
    <t xml:space="preserve">                            </t>
  </si>
  <si>
    <t>Comparison - Municipal Purposes Tax Levy</t>
  </si>
  <si>
    <r>
      <t xml:space="preserve">                   </t>
    </r>
    <r>
      <rPr>
        <b/>
        <u/>
        <sz val="10"/>
        <color indexed="8"/>
        <rFont val="Times New Roman"/>
        <family val="1"/>
      </rPr>
      <t xml:space="preserve">  Prior Year to Current Year Comparison</t>
    </r>
  </si>
  <si>
    <t>USER FRIENDLY BUDGET SECTION - PROPERTY TAX BREAKDOWN</t>
  </si>
  <si>
    <t>Comparison - Municipal Purposes Tax Rate</t>
  </si>
  <si>
    <t>USER FRIENDLY BUDGET SECTION - APPROPRIATIONS SUMMARY  (ALL OPERATING FUNDS)</t>
  </si>
  <si>
    <t>USER FRIENDLY BUDGET SECTION - ANTICIPATED REVENUE SUMMARY (ALL OPERATING FUNDS)</t>
  </si>
  <si>
    <t>Taxes if Billed in Full</t>
  </si>
  <si>
    <t>Parcels</t>
  </si>
  <si>
    <t>USER FRIENDLY BUDGET SECTION - OUTSTANDING DEBT; PER CAPITA AND BUDGET IMPACT</t>
  </si>
  <si>
    <t xml:space="preserve">      Sheet UFB-10</t>
  </si>
  <si>
    <t xml:space="preserve">                          </t>
  </si>
  <si>
    <t>Percentage of Exempt vs.</t>
  </si>
  <si>
    <t>Other</t>
  </si>
  <si>
    <t>Aff. Housing</t>
  </si>
  <si>
    <t>Comm./Indust.</t>
  </si>
  <si>
    <t>Providing</t>
  </si>
  <si>
    <t>Receiving</t>
  </si>
  <si>
    <t>Sheet UFB-1</t>
  </si>
  <si>
    <t>Sheet UFB-6C</t>
  </si>
  <si>
    <t xml:space="preserve">USER FRIENDLY BUDGET SECTION - HEALTH BENEFITS </t>
  </si>
  <si>
    <t>USER FRIENDLY BUDGET SECTION - SHARED SERVICES PROVIDED AND RECEIVED</t>
  </si>
  <si>
    <t>Non-recurring  appropriation reductions</t>
  </si>
  <si>
    <t>Fire Districts (avg. rate/total levies)</t>
  </si>
  <si>
    <t>(Estimate)</t>
  </si>
  <si>
    <t>YES</t>
  </si>
  <si>
    <t>NO</t>
  </si>
  <si>
    <t>Total Taxable Valuation as of</t>
  </si>
  <si>
    <t>MUNICIPALITY:</t>
  </si>
  <si>
    <t>Chief Financial Officer</t>
  </si>
  <si>
    <t>Municipal Clerk</t>
  </si>
  <si>
    <t>Mayor</t>
  </si>
  <si>
    <t>Term Expires</t>
  </si>
  <si>
    <t>Business Email</t>
  </si>
  <si>
    <t>Governing Body Members</t>
  </si>
  <si>
    <t>Open Space</t>
  </si>
  <si>
    <t>Open Space Levy Tax</t>
  </si>
  <si>
    <t xml:space="preserve">                                                        </t>
  </si>
  <si>
    <t xml:space="preserve">             USER FRIENDLY BUDGET SECTION - LIST OF AUTHORITIES AND FIRE DISTRICTS</t>
  </si>
  <si>
    <t>Please set forth below the names of all authorities and fire districts that serve your municipality</t>
  </si>
  <si>
    <t>Total Realized Revenue (Prior Year)</t>
  </si>
  <si>
    <t>Total Modified Appropriation for Service Type (Prior Year)</t>
  </si>
  <si>
    <t>G</t>
  </si>
  <si>
    <t>Commercial/Industrial Exemption</t>
  </si>
  <si>
    <t xml:space="preserve">Railroad </t>
  </si>
  <si>
    <t>5A/5B</t>
  </si>
  <si>
    <t>6A/6B</t>
  </si>
  <si>
    <t>3A/3B</t>
  </si>
  <si>
    <t>Cemeteries &amp; Graveyards</t>
  </si>
  <si>
    <t>% of Total</t>
  </si>
  <si>
    <t>cfo</t>
  </si>
  <si>
    <t>0001</t>
  </si>
  <si>
    <t>0100 Atlantic County - County of Atlantic</t>
  </si>
  <si>
    <t>0100</t>
  </si>
  <si>
    <t>Atlantic</t>
  </si>
  <si>
    <t>County</t>
  </si>
  <si>
    <t>0101 Absecon City - County of Atlantic</t>
  </si>
  <si>
    <t>0101</t>
  </si>
  <si>
    <t>Absecon</t>
  </si>
  <si>
    <t>City</t>
  </si>
  <si>
    <t>0102 Atlantic City City - County of Atlantic</t>
  </si>
  <si>
    <t>0102</t>
  </si>
  <si>
    <t>Atlantic City</t>
  </si>
  <si>
    <t>0103 Brigantine City - County of Atlantic</t>
  </si>
  <si>
    <t>0103</t>
  </si>
  <si>
    <t>Brigantine</t>
  </si>
  <si>
    <t>0104 Buena Borough - County of Atlantic</t>
  </si>
  <si>
    <t>0104</t>
  </si>
  <si>
    <t>Buena</t>
  </si>
  <si>
    <t>Borough</t>
  </si>
  <si>
    <t>0105 Buena Vista Township - County of Atlantic</t>
  </si>
  <si>
    <t>0105</t>
  </si>
  <si>
    <t>Buena Vista</t>
  </si>
  <si>
    <t>Township</t>
  </si>
  <si>
    <t>0106 Corbin City City - County of Atlantic</t>
  </si>
  <si>
    <t>0106</t>
  </si>
  <si>
    <t>Corbin City</t>
  </si>
  <si>
    <t>0107 Egg Harbor City - County of Atlantic</t>
  </si>
  <si>
    <t>0107</t>
  </si>
  <si>
    <t>Egg Harbor</t>
  </si>
  <si>
    <t>0108 Egg Harbor Township - County of Atlantic</t>
  </si>
  <si>
    <t>0108</t>
  </si>
  <si>
    <t>0109 Estell Manor City - County of Atlantic</t>
  </si>
  <si>
    <t>0109</t>
  </si>
  <si>
    <t>Estell Manor</t>
  </si>
  <si>
    <t>0110 Folsom Borough - County of Atlantic</t>
  </si>
  <si>
    <t>0110</t>
  </si>
  <si>
    <t>Folsom</t>
  </si>
  <si>
    <t>0111 Galloway Township - County of Atlantic</t>
  </si>
  <si>
    <t>0111</t>
  </si>
  <si>
    <t>Galloway</t>
  </si>
  <si>
    <t>0112 Hamilton Township - County of Atlantic</t>
  </si>
  <si>
    <t>0112</t>
  </si>
  <si>
    <t>Hamilton</t>
  </si>
  <si>
    <t>0113 Hammonton Town - County of Atlantic</t>
  </si>
  <si>
    <t>0113</t>
  </si>
  <si>
    <t>Hammonton</t>
  </si>
  <si>
    <t>Town</t>
  </si>
  <si>
    <t>0114 Linwood City - County of Atlantic</t>
  </si>
  <si>
    <t>0114</t>
  </si>
  <si>
    <t>Linwood</t>
  </si>
  <si>
    <t>0115 Longport Borough - County of Atlantic</t>
  </si>
  <si>
    <t>0115</t>
  </si>
  <si>
    <t>Longport</t>
  </si>
  <si>
    <t>0116 Margate City - County of Atlantic</t>
  </si>
  <si>
    <t>0116</t>
  </si>
  <si>
    <t>Margate</t>
  </si>
  <si>
    <t>0117 Mullica Township - County of Atlantic</t>
  </si>
  <si>
    <t>0117</t>
  </si>
  <si>
    <t>Mullica</t>
  </si>
  <si>
    <t>0118 Northfield City - County of Atlantic</t>
  </si>
  <si>
    <t>0118</t>
  </si>
  <si>
    <t>Northfield</t>
  </si>
  <si>
    <t>0119 Pleasantville City - County of Atlantic</t>
  </si>
  <si>
    <t>0119</t>
  </si>
  <si>
    <t>Pleasantville</t>
  </si>
  <si>
    <t>0120 Port Republic City - County of Atlantic</t>
  </si>
  <si>
    <t>0120</t>
  </si>
  <si>
    <t>Port Republic</t>
  </si>
  <si>
    <t>0121 Somers Point City - County of Atlantic</t>
  </si>
  <si>
    <t>0121</t>
  </si>
  <si>
    <t>Somers Point</t>
  </si>
  <si>
    <t>0122 Ventnor City City - County of Atlantic</t>
  </si>
  <si>
    <t>0122</t>
  </si>
  <si>
    <t>Ventnor City</t>
  </si>
  <si>
    <t>0123 Weymouth Township - County of Atlantic</t>
  </si>
  <si>
    <t>0123</t>
  </si>
  <si>
    <t>Weymouth</t>
  </si>
  <si>
    <t>0200 Bergen County - County of Bergen</t>
  </si>
  <si>
    <t>0200</t>
  </si>
  <si>
    <t>Bergen</t>
  </si>
  <si>
    <t>0201 Allendale Borough - County of Bergen</t>
  </si>
  <si>
    <t>0201</t>
  </si>
  <si>
    <t>Allendale</t>
  </si>
  <si>
    <t>0202 Alpine Borough - County of Bergen</t>
  </si>
  <si>
    <t>0202</t>
  </si>
  <si>
    <t>Alpine</t>
  </si>
  <si>
    <t>0203 Bergenfield Borough - County of Bergen</t>
  </si>
  <si>
    <t>0203</t>
  </si>
  <si>
    <t>Bergenfield</t>
  </si>
  <si>
    <t>0204 Bogota Borough - County of Bergen</t>
  </si>
  <si>
    <t>0204</t>
  </si>
  <si>
    <t>Bogota</t>
  </si>
  <si>
    <t>0205 Carlstadt Borough - County of Bergen</t>
  </si>
  <si>
    <t>0205</t>
  </si>
  <si>
    <t>Carlstadt</t>
  </si>
  <si>
    <t>0206 Cliffside Park Borough - County of Bergen</t>
  </si>
  <si>
    <t>0206</t>
  </si>
  <si>
    <t>Cliffside Park</t>
  </si>
  <si>
    <t>0207 Closter Borough - County of Bergen</t>
  </si>
  <si>
    <t>0207</t>
  </si>
  <si>
    <t>Closter</t>
  </si>
  <si>
    <t>0208 Cresskill Borough - County of Bergen</t>
  </si>
  <si>
    <t>0208</t>
  </si>
  <si>
    <t>Cresskill</t>
  </si>
  <si>
    <t>0209 Demarest Borough - County of Bergen</t>
  </si>
  <si>
    <t>0209</t>
  </si>
  <si>
    <t>Demarest</t>
  </si>
  <si>
    <t>0210 Dumont Borough - County of Bergen</t>
  </si>
  <si>
    <t>0210</t>
  </si>
  <si>
    <t>Dumont</t>
  </si>
  <si>
    <t>0211 Elmwood Park Borough - County of Bergen</t>
  </si>
  <si>
    <t>0211</t>
  </si>
  <si>
    <t>Elmwood Park</t>
  </si>
  <si>
    <t>0212 East Rutherford Borough - County of Bergen</t>
  </si>
  <si>
    <t>0212</t>
  </si>
  <si>
    <t>East Rutherford</t>
  </si>
  <si>
    <t>0213 Edgewater Borough - County of Bergen</t>
  </si>
  <si>
    <t>0213</t>
  </si>
  <si>
    <t>Edgewater</t>
  </si>
  <si>
    <t>0214 Emerson Borough - County of Bergen</t>
  </si>
  <si>
    <t>0214</t>
  </si>
  <si>
    <t>Emerson</t>
  </si>
  <si>
    <t>0215 Englewood City - County of Bergen</t>
  </si>
  <si>
    <t>0215</t>
  </si>
  <si>
    <t>Englewood</t>
  </si>
  <si>
    <t>0216 Englewood Cliffs Borough - County of Bergen</t>
  </si>
  <si>
    <t>0216</t>
  </si>
  <si>
    <t>Englewood Cliffs</t>
  </si>
  <si>
    <t>0217 Fair Lawn Borough - County of Bergen</t>
  </si>
  <si>
    <t>0217</t>
  </si>
  <si>
    <t>Fair Lawn</t>
  </si>
  <si>
    <t>0218 Fairview Borough - County of Bergen</t>
  </si>
  <si>
    <t>0218</t>
  </si>
  <si>
    <t>Fairview</t>
  </si>
  <si>
    <t>0219 Fort Lee Borough - County of Bergen</t>
  </si>
  <si>
    <t>0219</t>
  </si>
  <si>
    <t>Fort Lee</t>
  </si>
  <si>
    <t>0220 Franklin Lakes Borough - County of Bergen</t>
  </si>
  <si>
    <t>0220</t>
  </si>
  <si>
    <t>Franklin Lakes</t>
  </si>
  <si>
    <t>0221 Garfield City - County of Bergen</t>
  </si>
  <si>
    <t>0221</t>
  </si>
  <si>
    <t>Garfield</t>
  </si>
  <si>
    <t>0222 Glen Rock Borough - County of Bergen</t>
  </si>
  <si>
    <t>0222</t>
  </si>
  <si>
    <t>Glen Rock</t>
  </si>
  <si>
    <t>0223 Hackensack City - County of Bergen</t>
  </si>
  <si>
    <t>0223</t>
  </si>
  <si>
    <t>Hackensack</t>
  </si>
  <si>
    <t>0224 Harrington Park Borough - County of Bergen</t>
  </si>
  <si>
    <t>0224</t>
  </si>
  <si>
    <t>Harrington Park</t>
  </si>
  <si>
    <t>0225 Hasbrouck Heights Borough - County of Bergen</t>
  </si>
  <si>
    <t>0225</t>
  </si>
  <si>
    <t>Hasbrouck Heights</t>
  </si>
  <si>
    <t>0226 Haworth Borough - County of Bergen</t>
  </si>
  <si>
    <t>0226</t>
  </si>
  <si>
    <t>Haworth</t>
  </si>
  <si>
    <t>0227 Hillsdale Borough - County of Bergen</t>
  </si>
  <si>
    <t>0227</t>
  </si>
  <si>
    <t>Hillsdale</t>
  </si>
  <si>
    <t>0228 Ho-Ho-Kus Borough - County of Bergen</t>
  </si>
  <si>
    <t>0228</t>
  </si>
  <si>
    <t>Ho-Ho-Kus</t>
  </si>
  <si>
    <t>0229 Leonia Borough - County of Bergen</t>
  </si>
  <si>
    <t>0229</t>
  </si>
  <si>
    <t>Leonia</t>
  </si>
  <si>
    <t>0230 Little Ferry Borough - County of Bergen</t>
  </si>
  <si>
    <t>0230</t>
  </si>
  <si>
    <t>Little Ferry</t>
  </si>
  <si>
    <t>0231 Lodi Borough - County of Bergen</t>
  </si>
  <si>
    <t>0231</t>
  </si>
  <si>
    <t>Lodi</t>
  </si>
  <si>
    <t>0232 Lyndhurst Township - County of Bergen</t>
  </si>
  <si>
    <t>0232</t>
  </si>
  <si>
    <t>Lyndhurst</t>
  </si>
  <si>
    <t>0233 Mahwah Township - County of Bergen</t>
  </si>
  <si>
    <t>0233</t>
  </si>
  <si>
    <t>Mahwah</t>
  </si>
  <si>
    <t>0234 Maywood Borough - County of Bergen</t>
  </si>
  <si>
    <t>0234</t>
  </si>
  <si>
    <t>Maywood</t>
  </si>
  <si>
    <t>0235 Midland Park Borough - County of Bergen</t>
  </si>
  <si>
    <t>0235</t>
  </si>
  <si>
    <t>Midland Park</t>
  </si>
  <si>
    <t>0236 Montvale Borough - County of Bergen</t>
  </si>
  <si>
    <t>0236</t>
  </si>
  <si>
    <t>Montvale</t>
  </si>
  <si>
    <t>0237 Moonachie Borough - County of Bergen</t>
  </si>
  <si>
    <t>0237</t>
  </si>
  <si>
    <t>Moonachie</t>
  </si>
  <si>
    <t>0238 New Milford Borough - County of Bergen</t>
  </si>
  <si>
    <t>0238</t>
  </si>
  <si>
    <t>New Milford</t>
  </si>
  <si>
    <t>0239 North Arlington Borough - County of Bergen</t>
  </si>
  <si>
    <t>0239</t>
  </si>
  <si>
    <t>North Arlington</t>
  </si>
  <si>
    <t>0240 Northvale Borough - County of Bergen</t>
  </si>
  <si>
    <t>0240</t>
  </si>
  <si>
    <t>Northvale</t>
  </si>
  <si>
    <t>0241 Norwood Borough - County of Bergen</t>
  </si>
  <si>
    <t>0241</t>
  </si>
  <si>
    <t>Norwood</t>
  </si>
  <si>
    <t>0242 Oakland Borough - County of Bergen</t>
  </si>
  <si>
    <t>0242</t>
  </si>
  <si>
    <t>Oakland</t>
  </si>
  <si>
    <t>0243 Old Tappan Borough - County of Bergen</t>
  </si>
  <si>
    <t>0243</t>
  </si>
  <si>
    <t>Old Tappan</t>
  </si>
  <si>
    <t>0244 Oradell Borough - County of Bergen</t>
  </si>
  <si>
    <t>0244</t>
  </si>
  <si>
    <t>Oradell</t>
  </si>
  <si>
    <t>0245 Palisades Park Borough - County of Bergen</t>
  </si>
  <si>
    <t>0245</t>
  </si>
  <si>
    <t>Palisades Park</t>
  </si>
  <si>
    <t>0246 Paramus Borough - County of Bergen</t>
  </si>
  <si>
    <t>0246</t>
  </si>
  <si>
    <t>Paramus</t>
  </si>
  <si>
    <t>0247 Park Ridge Borough - County of Bergen</t>
  </si>
  <si>
    <t>0247</t>
  </si>
  <si>
    <t>Park Ridge</t>
  </si>
  <si>
    <t>0248 Ramsey Borough - County of Bergen</t>
  </si>
  <si>
    <t>0248</t>
  </si>
  <si>
    <t>Ramsey</t>
  </si>
  <si>
    <t>0249 Ridgefield Borough - County of Bergen</t>
  </si>
  <si>
    <t>0249</t>
  </si>
  <si>
    <t>Ridgefield</t>
  </si>
  <si>
    <t>0250 Ridgefield Park Village - County of Bergen</t>
  </si>
  <si>
    <t>0250</t>
  </si>
  <si>
    <t>Ridgefield Park</t>
  </si>
  <si>
    <t>Village</t>
  </si>
  <si>
    <t>0251 Ridgewood Village - County of Bergen</t>
  </si>
  <si>
    <t>0251</t>
  </si>
  <si>
    <t>Ridgewood</t>
  </si>
  <si>
    <t>0252 River Edge Borough - County of Bergen</t>
  </si>
  <si>
    <t>0252</t>
  </si>
  <si>
    <t>River Edge</t>
  </si>
  <si>
    <t>0253 River Vale Township - County of Bergen</t>
  </si>
  <si>
    <t>0253</t>
  </si>
  <si>
    <t>River Vale</t>
  </si>
  <si>
    <t>0254 Rochelle Park Township - County of Bergen</t>
  </si>
  <si>
    <t>0254</t>
  </si>
  <si>
    <t>Rochelle Park</t>
  </si>
  <si>
    <t>0255 Rockleigh Borough - County of Bergen</t>
  </si>
  <si>
    <t>0255</t>
  </si>
  <si>
    <t>Rockleigh</t>
  </si>
  <si>
    <t>0256 Rutherford Borough - County of Bergen</t>
  </si>
  <si>
    <t>0256</t>
  </si>
  <si>
    <t>Rutherford</t>
  </si>
  <si>
    <t>0257 Saddle Brook Township - County of Bergen</t>
  </si>
  <si>
    <t>0257</t>
  </si>
  <si>
    <t>Saddle Brook</t>
  </si>
  <si>
    <t>0258 Saddle River Borough - County of Bergen</t>
  </si>
  <si>
    <t>0258</t>
  </si>
  <si>
    <t>Saddle River</t>
  </si>
  <si>
    <t>0259 South Hackensack Township - County of Bergen</t>
  </si>
  <si>
    <t>0259</t>
  </si>
  <si>
    <t>South Hackensack</t>
  </si>
  <si>
    <t>0260 Teaneck Township - County of Bergen</t>
  </si>
  <si>
    <t>0260</t>
  </si>
  <si>
    <t>Teaneck</t>
  </si>
  <si>
    <t>0261 Tenafly Borough - County of Bergen</t>
  </si>
  <si>
    <t>0261</t>
  </si>
  <si>
    <t>Tenafly</t>
  </si>
  <si>
    <t>0262 Teterboro Borough - County of Bergen</t>
  </si>
  <si>
    <t>0262</t>
  </si>
  <si>
    <t>Teterboro</t>
  </si>
  <si>
    <t>0263 Upper Saddle River Borough - County of Bergen</t>
  </si>
  <si>
    <t>0263</t>
  </si>
  <si>
    <t>Upper Saddle River</t>
  </si>
  <si>
    <t>0264 Waldwick Borough - County of Bergen</t>
  </si>
  <si>
    <t>0264</t>
  </si>
  <si>
    <t>Waldwick</t>
  </si>
  <si>
    <t>0265 Wallington Borough - County of Bergen</t>
  </si>
  <si>
    <t>0265</t>
  </si>
  <si>
    <t>Wallington</t>
  </si>
  <si>
    <t>0266 Washington Township - County of Bergen</t>
  </si>
  <si>
    <t>0266</t>
  </si>
  <si>
    <t>Washington</t>
  </si>
  <si>
    <t>0267 Westwood Borough - County of Bergen</t>
  </si>
  <si>
    <t>0267</t>
  </si>
  <si>
    <t>Westwood</t>
  </si>
  <si>
    <t>0268 Woodcliff Lake Borough - County of Bergen</t>
  </si>
  <si>
    <t>0268</t>
  </si>
  <si>
    <t>Woodcliff Lake</t>
  </si>
  <si>
    <t>0269 Wood-Ridge Borough - County of Bergen</t>
  </si>
  <si>
    <t>0269</t>
  </si>
  <si>
    <t>Wood-Ridge</t>
  </si>
  <si>
    <t>0270 Wyckoff Township - County of Bergen</t>
  </si>
  <si>
    <t>0270</t>
  </si>
  <si>
    <t>Wyckoff</t>
  </si>
  <si>
    <t>0300 Burlington County - County of Burlington</t>
  </si>
  <si>
    <t>0300</t>
  </si>
  <si>
    <t>Burlington</t>
  </si>
  <si>
    <t>0301 Bass River Township - County of Burlington</t>
  </si>
  <si>
    <t>0301</t>
  </si>
  <si>
    <t>Bass River</t>
  </si>
  <si>
    <t>0302 Beverly City - County of Burlington</t>
  </si>
  <si>
    <t>0302</t>
  </si>
  <si>
    <t>Beverly</t>
  </si>
  <si>
    <t>0303 Bordentown City - County of Burlington</t>
  </si>
  <si>
    <t>0303</t>
  </si>
  <si>
    <t>Bordentown</t>
  </si>
  <si>
    <t>0304 Bordentown Township - County of Burlington</t>
  </si>
  <si>
    <t>0304</t>
  </si>
  <si>
    <t>0305 Burlington City - County of Burlington</t>
  </si>
  <si>
    <t>0305</t>
  </si>
  <si>
    <t>0306 Burlington Township - County of Burlington</t>
  </si>
  <si>
    <t>0306</t>
  </si>
  <si>
    <t>0307 Chesterfield Township - County of Burlington</t>
  </si>
  <si>
    <t>0307</t>
  </si>
  <si>
    <t>Chesterfield</t>
  </si>
  <si>
    <t>0308 Cinnaminson Township - County of Burlington</t>
  </si>
  <si>
    <t>0308</t>
  </si>
  <si>
    <t>Cinnaminson</t>
  </si>
  <si>
    <t>0309 Delanco Township - County of Burlington</t>
  </si>
  <si>
    <t>0309</t>
  </si>
  <si>
    <t>Delanco</t>
  </si>
  <si>
    <t>0310 Delran Township - County of Burlington</t>
  </si>
  <si>
    <t>0310</t>
  </si>
  <si>
    <t>Delran</t>
  </si>
  <si>
    <t>0311 Eastampton Township - County of Burlington</t>
  </si>
  <si>
    <t>0311</t>
  </si>
  <si>
    <t>Eastampton</t>
  </si>
  <si>
    <t>0312 Edgewater Park Township - County of Burlington</t>
  </si>
  <si>
    <t>0312</t>
  </si>
  <si>
    <t>Edgewater Park</t>
  </si>
  <si>
    <t>0313 Evesham Township - County of Burlington</t>
  </si>
  <si>
    <t>0313</t>
  </si>
  <si>
    <t>Evesham</t>
  </si>
  <si>
    <t>0314 Fieldsboro Borough - County of Burlington</t>
  </si>
  <si>
    <t>0314</t>
  </si>
  <si>
    <t>Fieldsboro</t>
  </si>
  <si>
    <t>0315 Florence Township - County of Burlington</t>
  </si>
  <si>
    <t>0315</t>
  </si>
  <si>
    <t>Florence</t>
  </si>
  <si>
    <t>0316 Hainesport Township - County of Burlington</t>
  </si>
  <si>
    <t>0316</t>
  </si>
  <si>
    <t>Hainesport</t>
  </si>
  <si>
    <t>0317 Lumberton Township - County of Burlington</t>
  </si>
  <si>
    <t>0317</t>
  </si>
  <si>
    <t>Lumberton</t>
  </si>
  <si>
    <t>0318 Mansfield Township - County of Burlington</t>
  </si>
  <si>
    <t>0318</t>
  </si>
  <si>
    <t>Mansfield</t>
  </si>
  <si>
    <t>0319 Maple Shade Township - County of Burlington</t>
  </si>
  <si>
    <t>0319</t>
  </si>
  <si>
    <t>Maple Shade</t>
  </si>
  <si>
    <t>0320 Medford Township - County of Burlington</t>
  </si>
  <si>
    <t>0320</t>
  </si>
  <si>
    <t>Medford</t>
  </si>
  <si>
    <t>0321 Medford Lakes Borough - County of Burlington</t>
  </si>
  <si>
    <t>0321</t>
  </si>
  <si>
    <t>Medford Lakes</t>
  </si>
  <si>
    <t>0322 Moorestown Township - County of Burlington</t>
  </si>
  <si>
    <t>0322</t>
  </si>
  <si>
    <t>Moorestown</t>
  </si>
  <si>
    <t>0323 Mount Holly Township - County of Burlington</t>
  </si>
  <si>
    <t>0323</t>
  </si>
  <si>
    <t>Mount Holly</t>
  </si>
  <si>
    <t>0324 Mount Laurel Township - County of Burlington</t>
  </si>
  <si>
    <t>0324</t>
  </si>
  <si>
    <t>Mount Laurel</t>
  </si>
  <si>
    <t>0325 New Hanover Township - County of Burlington</t>
  </si>
  <si>
    <t>0325</t>
  </si>
  <si>
    <t>New Hanover</t>
  </si>
  <si>
    <t>0326 North Hanover Township - County of Burlington</t>
  </si>
  <si>
    <t>0326</t>
  </si>
  <si>
    <t>North Hanover</t>
  </si>
  <si>
    <t>0327 Palmyra Borough - County of Burlington</t>
  </si>
  <si>
    <t>0327</t>
  </si>
  <si>
    <t>Palmyra</t>
  </si>
  <si>
    <t>0328 Pemberton Borough - County of Burlington</t>
  </si>
  <si>
    <t>0328</t>
  </si>
  <si>
    <t>Pemberton</t>
  </si>
  <si>
    <t>0329 Pemberton Township - County of Burlington</t>
  </si>
  <si>
    <t>0329</t>
  </si>
  <si>
    <t>0330 Riverside Township - County of Burlington</t>
  </si>
  <si>
    <t>0330</t>
  </si>
  <si>
    <t>Riverside</t>
  </si>
  <si>
    <t>0331 Riverton Borough - County of Burlington</t>
  </si>
  <si>
    <t>0331</t>
  </si>
  <si>
    <t>Riverton</t>
  </si>
  <si>
    <t>0332 Shamong Township - County of Burlington</t>
  </si>
  <si>
    <t>0332</t>
  </si>
  <si>
    <t>Shamong</t>
  </si>
  <si>
    <t>0333 Southampton Township - County of Burlington</t>
  </si>
  <si>
    <t>0333</t>
  </si>
  <si>
    <t>Southampton</t>
  </si>
  <si>
    <t>0334 Springfield Township - County of Burlington</t>
  </si>
  <si>
    <t>0334</t>
  </si>
  <si>
    <t>Springfield</t>
  </si>
  <si>
    <t>0335 Tabernacle Township - County of Burlington</t>
  </si>
  <si>
    <t>0335</t>
  </si>
  <si>
    <t>Tabernacle</t>
  </si>
  <si>
    <t>0336 Washington Township - County of Burlington</t>
  </si>
  <si>
    <t>0336</t>
  </si>
  <si>
    <t>0337 Westampton Township - County of Burlington</t>
  </si>
  <si>
    <t>0337</t>
  </si>
  <si>
    <t>Westampton</t>
  </si>
  <si>
    <t>0338 Willingboro Township - County of Burlington</t>
  </si>
  <si>
    <t>0338</t>
  </si>
  <si>
    <t>Willingboro</t>
  </si>
  <si>
    <t>0339 Woodland Township - County of Burlington</t>
  </si>
  <si>
    <t>0339</t>
  </si>
  <si>
    <t>Woodland</t>
  </si>
  <si>
    <t>0340 Wrightstown Borough - County of Burlington</t>
  </si>
  <si>
    <t>0340</t>
  </si>
  <si>
    <t>Wrightstown</t>
  </si>
  <si>
    <t>0400 Camden County - County of Camden</t>
  </si>
  <si>
    <t>0400</t>
  </si>
  <si>
    <t>Camden</t>
  </si>
  <si>
    <t>0401 Audubon Borough - County of Camden</t>
  </si>
  <si>
    <t>0401</t>
  </si>
  <si>
    <t>Audubon</t>
  </si>
  <si>
    <t>0402 Audubon Park Borough - County of Camden</t>
  </si>
  <si>
    <t>0402</t>
  </si>
  <si>
    <t>Audubon Park</t>
  </si>
  <si>
    <t>0403 Barrington Borough - County of Camden</t>
  </si>
  <si>
    <t>0403</t>
  </si>
  <si>
    <t>Barrington</t>
  </si>
  <si>
    <t>0404 Bellmawr Borough - County of Camden</t>
  </si>
  <si>
    <t>0404</t>
  </si>
  <si>
    <t>Bellmawr</t>
  </si>
  <si>
    <t>0405 Berlin Borough - County of Camden</t>
  </si>
  <si>
    <t>0405</t>
  </si>
  <si>
    <t>Berlin</t>
  </si>
  <si>
    <t>0406 Berlin Township - County of Camden</t>
  </si>
  <si>
    <t>0406</t>
  </si>
  <si>
    <t>0407 Brooklawn Borough - County of Camden</t>
  </si>
  <si>
    <t>0407</t>
  </si>
  <si>
    <t>Brooklawn</t>
  </si>
  <si>
    <t>0408 Camden City - County of Camden</t>
  </si>
  <si>
    <t>0408</t>
  </si>
  <si>
    <t>0409 Cherry Hill Township - County of Camden</t>
  </si>
  <si>
    <t>0409</t>
  </si>
  <si>
    <t>Cherry Hill</t>
  </si>
  <si>
    <t>0410 Chesilhurst Borough - County of Camden</t>
  </si>
  <si>
    <t>0410</t>
  </si>
  <si>
    <t>Chesilhurst</t>
  </si>
  <si>
    <t>0411 Clementon Borough - County of Camden</t>
  </si>
  <si>
    <t>0411</t>
  </si>
  <si>
    <t>Clementon</t>
  </si>
  <si>
    <t>0412 Collingswood Borough - County of Camden</t>
  </si>
  <si>
    <t>0412</t>
  </si>
  <si>
    <t>Collingswood</t>
  </si>
  <si>
    <t>0413 Gibbsboro Borough - County of Camden</t>
  </si>
  <si>
    <t>0413</t>
  </si>
  <si>
    <t>Gibbsboro</t>
  </si>
  <si>
    <t>0414 Gloucester City City - County of Camden</t>
  </si>
  <si>
    <t>0414</t>
  </si>
  <si>
    <t>Gloucester City</t>
  </si>
  <si>
    <t>0415 Gloucester Township - County of Camden</t>
  </si>
  <si>
    <t>0415</t>
  </si>
  <si>
    <t>Gloucester</t>
  </si>
  <si>
    <t>0416 Haddon Township - County of Camden</t>
  </si>
  <si>
    <t>0416</t>
  </si>
  <si>
    <t>Haddon</t>
  </si>
  <si>
    <t>0417 Haddonfield Borough - County of Camden</t>
  </si>
  <si>
    <t>0417</t>
  </si>
  <si>
    <t>Haddonfield</t>
  </si>
  <si>
    <t>0418 Haddon Heights Borough - County of Camden</t>
  </si>
  <si>
    <t>0418</t>
  </si>
  <si>
    <t>Haddon Heights</t>
  </si>
  <si>
    <t>0419 Hi-Nella Borough - County of Camden</t>
  </si>
  <si>
    <t>0419</t>
  </si>
  <si>
    <t>Hi-Nella</t>
  </si>
  <si>
    <t>0420 Laurel Springs Borough - County of Camden</t>
  </si>
  <si>
    <t>0420</t>
  </si>
  <si>
    <t>Laurel Springs</t>
  </si>
  <si>
    <t>0421 Lawnside Borough - County of Camden</t>
  </si>
  <si>
    <t>0421</t>
  </si>
  <si>
    <t>Lawnside</t>
  </si>
  <si>
    <t>0422 Lindenwold Borough - County of Camden</t>
  </si>
  <si>
    <t>0422</t>
  </si>
  <si>
    <t>Lindenwold</t>
  </si>
  <si>
    <t>0423 Magnolia Borough - County of Camden</t>
  </si>
  <si>
    <t>0423</t>
  </si>
  <si>
    <t>Magnolia</t>
  </si>
  <si>
    <t>0424 Merchantville Borough - County of Camden</t>
  </si>
  <si>
    <t>0424</t>
  </si>
  <si>
    <t>Merchantville</t>
  </si>
  <si>
    <t>0425 Mount Ephraim Borough - County of Camden</t>
  </si>
  <si>
    <t>0425</t>
  </si>
  <si>
    <t>Mount Ephraim</t>
  </si>
  <si>
    <t>0426 Oaklyn Borough - County of Camden</t>
  </si>
  <si>
    <t>0426</t>
  </si>
  <si>
    <t>Oaklyn</t>
  </si>
  <si>
    <t>0427 Pennsauken Township - County of Camden</t>
  </si>
  <si>
    <t>0427</t>
  </si>
  <si>
    <t>Pennsauken</t>
  </si>
  <si>
    <t>0428 Pine Hill Borough - County of Camden</t>
  </si>
  <si>
    <t>0428</t>
  </si>
  <si>
    <t>Pine Hill</t>
  </si>
  <si>
    <t>0429 Pine Valley Borough - County of Camden</t>
  </si>
  <si>
    <t>0429</t>
  </si>
  <si>
    <t>Pine Valley</t>
  </si>
  <si>
    <t>0430 Runnemede Borough - County of Camden</t>
  </si>
  <si>
    <t>0430</t>
  </si>
  <si>
    <t>Runnemede</t>
  </si>
  <si>
    <t>0431 Somerdale Borough - County of Camden</t>
  </si>
  <si>
    <t>0431</t>
  </si>
  <si>
    <t>Somerdale</t>
  </si>
  <si>
    <t>0432 Stratford Borough - County of Camden</t>
  </si>
  <si>
    <t>0432</t>
  </si>
  <si>
    <t>Stratford</t>
  </si>
  <si>
    <t>0433 Tavistock Borough - County of Camden</t>
  </si>
  <si>
    <t>0433</t>
  </si>
  <si>
    <t>Tavistock</t>
  </si>
  <si>
    <t>0434 Voorhees Township - County of Camden</t>
  </si>
  <si>
    <t>0434</t>
  </si>
  <si>
    <t>Voorhees</t>
  </si>
  <si>
    <t>0435 Waterford Township - County of Camden</t>
  </si>
  <si>
    <t>0435</t>
  </si>
  <si>
    <t>Waterford</t>
  </si>
  <si>
    <t>0436 Winslow Township - County of Camden</t>
  </si>
  <si>
    <t>0436</t>
  </si>
  <si>
    <t>Winslow</t>
  </si>
  <si>
    <t>0437 Woodlynne Borough - County of Camden</t>
  </si>
  <si>
    <t>0437</t>
  </si>
  <si>
    <t>Woodlynne</t>
  </si>
  <si>
    <t>0500 Cape May County - County of Cape May</t>
  </si>
  <si>
    <t>0500</t>
  </si>
  <si>
    <t>Cape May</t>
  </si>
  <si>
    <t>0501 Avalon Borough - County of Cape May</t>
  </si>
  <si>
    <t>0501</t>
  </si>
  <si>
    <t>Avalon</t>
  </si>
  <si>
    <t>0502 CAPE MAY City - County of Cape May</t>
  </si>
  <si>
    <t>0502</t>
  </si>
  <si>
    <t>CAPE MAY</t>
  </si>
  <si>
    <t>0503 Cape May Point Borough - County of Cape May</t>
  </si>
  <si>
    <t>0503</t>
  </si>
  <si>
    <t>Cape May Point</t>
  </si>
  <si>
    <t>0504 Dennis Township - County of Cape May</t>
  </si>
  <si>
    <t>0504</t>
  </si>
  <si>
    <t>Dennis</t>
  </si>
  <si>
    <t>0505 Lower Township - County of Cape May</t>
  </si>
  <si>
    <t>0505</t>
  </si>
  <si>
    <t>Lower</t>
  </si>
  <si>
    <t>0506 Middle Township - County of Cape May</t>
  </si>
  <si>
    <t>0506</t>
  </si>
  <si>
    <t>Middle</t>
  </si>
  <si>
    <t>0507 North Wildwood City - County of Cape May</t>
  </si>
  <si>
    <t>0507</t>
  </si>
  <si>
    <t>North Wildwood</t>
  </si>
  <si>
    <t>0508 Ocean City City - County of Cape May</t>
  </si>
  <si>
    <t>0508</t>
  </si>
  <si>
    <t>Ocean City</t>
  </si>
  <si>
    <t>0509 Sea Isle City City - County of Cape May</t>
  </si>
  <si>
    <t>0509</t>
  </si>
  <si>
    <t>Sea Isle City</t>
  </si>
  <si>
    <t>0510 Stone Harbor Borough - County of Cape May</t>
  </si>
  <si>
    <t>0510</t>
  </si>
  <si>
    <t>Stone Harbor</t>
  </si>
  <si>
    <t>0511 Upper Township - County of Cape May</t>
  </si>
  <si>
    <t>0511</t>
  </si>
  <si>
    <t>Upper</t>
  </si>
  <si>
    <t>0512 West Cape May Borough - County of Cape May</t>
  </si>
  <si>
    <t>0512</t>
  </si>
  <si>
    <t>West Cape May</t>
  </si>
  <si>
    <t>0513 West Wildwood Borough - County of Cape May</t>
  </si>
  <si>
    <t>0513</t>
  </si>
  <si>
    <t>West Wildwood</t>
  </si>
  <si>
    <t>0514 Wildwood City - County of Cape May</t>
  </si>
  <si>
    <t>0514</t>
  </si>
  <si>
    <t>Wildwood</t>
  </si>
  <si>
    <t>0515 Wildwood Crest Borough - County of Cape May</t>
  </si>
  <si>
    <t>0515</t>
  </si>
  <si>
    <t>Wildwood Crest</t>
  </si>
  <si>
    <t>0516 Woodbine Borough - County of Cape May</t>
  </si>
  <si>
    <t>0516</t>
  </si>
  <si>
    <t>Woodbine</t>
  </si>
  <si>
    <t>0600 Cumberland County - County of Cumberland</t>
  </si>
  <si>
    <t>0600</t>
  </si>
  <si>
    <t>Cumberland</t>
  </si>
  <si>
    <t>0601 Bridgeton City - County of Cumberland</t>
  </si>
  <si>
    <t>0601</t>
  </si>
  <si>
    <t>Bridgeton</t>
  </si>
  <si>
    <t>0602 Commercial Township - County of Cumberland</t>
  </si>
  <si>
    <t>0602</t>
  </si>
  <si>
    <t>0603 Deerfield Township - County of Cumberland</t>
  </si>
  <si>
    <t>0603</t>
  </si>
  <si>
    <t>Deerfield</t>
  </si>
  <si>
    <t>0604 Downe Township - County of Cumberland</t>
  </si>
  <si>
    <t>0604</t>
  </si>
  <si>
    <t>Downe</t>
  </si>
  <si>
    <t>0605 Fairfield Township - County of Cumberland</t>
  </si>
  <si>
    <t>0605</t>
  </si>
  <si>
    <t>Fairfield</t>
  </si>
  <si>
    <t>0606 Greenwich Township - County of Cumberland</t>
  </si>
  <si>
    <t>0606</t>
  </si>
  <si>
    <t>Greenwich</t>
  </si>
  <si>
    <t>0607 Hopewell Township - County of Cumberland</t>
  </si>
  <si>
    <t>0607</t>
  </si>
  <si>
    <t>Hopewell</t>
  </si>
  <si>
    <t>0608 Lawrence Township - County of Cumberland</t>
  </si>
  <si>
    <t>0608</t>
  </si>
  <si>
    <t>Lawrence</t>
  </si>
  <si>
    <t>0609 Maurice River Township - County of Cumberland</t>
  </si>
  <si>
    <t>0609</t>
  </si>
  <si>
    <t>Maurice River</t>
  </si>
  <si>
    <t>0610 Millville City - County of Cumberland</t>
  </si>
  <si>
    <t>0610</t>
  </si>
  <si>
    <t>Millville</t>
  </si>
  <si>
    <t>0611 Shiloh Borough - County of Cumberland</t>
  </si>
  <si>
    <t>0611</t>
  </si>
  <si>
    <t>Shiloh</t>
  </si>
  <si>
    <t>0612 Stow Creek Township - County of Cumberland</t>
  </si>
  <si>
    <t>0612</t>
  </si>
  <si>
    <t>Stow Creek</t>
  </si>
  <si>
    <t>0613 Upper Deerfield Township - County of Cumberland</t>
  </si>
  <si>
    <t>0613</t>
  </si>
  <si>
    <t>Upper Deerfield</t>
  </si>
  <si>
    <t>0614 Vineland City - County of Cumberland</t>
  </si>
  <si>
    <t>0614</t>
  </si>
  <si>
    <t>Vineland</t>
  </si>
  <si>
    <t>0700 Essex County - County of Essex</t>
  </si>
  <si>
    <t>0700</t>
  </si>
  <si>
    <t>Essex</t>
  </si>
  <si>
    <t>0701 Belleville Town Township - County of Essex</t>
  </si>
  <si>
    <t>0701</t>
  </si>
  <si>
    <t>Belleville Town</t>
  </si>
  <si>
    <t>0702 Bloomfield Town Township - County of Essex</t>
  </si>
  <si>
    <t>0702</t>
  </si>
  <si>
    <t>Bloomfield Town</t>
  </si>
  <si>
    <t>0703 Caldwell Borough Township - County of Essex</t>
  </si>
  <si>
    <t>0703</t>
  </si>
  <si>
    <t>Caldwell Borough</t>
  </si>
  <si>
    <t>0704 Cedar Grove Township - County of Essex</t>
  </si>
  <si>
    <t>0704</t>
  </si>
  <si>
    <t>Cedar Grove</t>
  </si>
  <si>
    <t>0705 East Orange City - County of Essex</t>
  </si>
  <si>
    <t>0705</t>
  </si>
  <si>
    <t>East Orange</t>
  </si>
  <si>
    <t>0706 Essex Fells Borough Township - County of Essex</t>
  </si>
  <si>
    <t>0706</t>
  </si>
  <si>
    <t>Essex Fells Borough</t>
  </si>
  <si>
    <t>0707 Fairfield Township - County of Essex</t>
  </si>
  <si>
    <t>0707</t>
  </si>
  <si>
    <t>0708 Glen Ridge Borough Township - County of Essex</t>
  </si>
  <si>
    <t>0708</t>
  </si>
  <si>
    <t>Glen Ridge Borough</t>
  </si>
  <si>
    <t>0709 Irvington Town Township - County of Essex</t>
  </si>
  <si>
    <t>0709</t>
  </si>
  <si>
    <t>Irvington Town</t>
  </si>
  <si>
    <t>0710 Livingston Township - County of Essex</t>
  </si>
  <si>
    <t>0710</t>
  </si>
  <si>
    <t>Livingston</t>
  </si>
  <si>
    <t>0711 Maplewood Township - County of Essex</t>
  </si>
  <si>
    <t>0711</t>
  </si>
  <si>
    <t>Maplewood</t>
  </si>
  <si>
    <t>0712 Millburn Township - County of Essex</t>
  </si>
  <si>
    <t>0712</t>
  </si>
  <si>
    <t>Millburn</t>
  </si>
  <si>
    <t>0713 Montclair Township Township - County of Essex</t>
  </si>
  <si>
    <t>0713</t>
  </si>
  <si>
    <t>Montclair Township</t>
  </si>
  <si>
    <t>0714 Newark City - County of Essex</t>
  </si>
  <si>
    <t>0714</t>
  </si>
  <si>
    <t>Newark</t>
  </si>
  <si>
    <t>0715 North Caldwell Borough - County of Essex</t>
  </si>
  <si>
    <t>0715</t>
  </si>
  <si>
    <t>North Caldwell</t>
  </si>
  <si>
    <t>0716 Nutley Town Township - County of Essex</t>
  </si>
  <si>
    <t>0716</t>
  </si>
  <si>
    <t>Nutley Town</t>
  </si>
  <si>
    <t>0717 Orange City - County of Essex</t>
  </si>
  <si>
    <t>0717</t>
  </si>
  <si>
    <t>Orange</t>
  </si>
  <si>
    <t>0718 Roseland Borough - County of Essex</t>
  </si>
  <si>
    <t>0718</t>
  </si>
  <si>
    <t>Roseland</t>
  </si>
  <si>
    <t>0719 South Orange Township Village - County of Essex</t>
  </si>
  <si>
    <t>0719</t>
  </si>
  <si>
    <t>South Orange Township</t>
  </si>
  <si>
    <t>0720 Verona Borough Township - County of Essex</t>
  </si>
  <si>
    <t>0720</t>
  </si>
  <si>
    <t>Verona Borough</t>
  </si>
  <si>
    <t>0721 West Caldwell Borough Township - County of Essex</t>
  </si>
  <si>
    <t>0721</t>
  </si>
  <si>
    <t>West Caldwell Borough</t>
  </si>
  <si>
    <t>0722 West Orange Town Township - County of Essex</t>
  </si>
  <si>
    <t>0722</t>
  </si>
  <si>
    <t>West Orange Town</t>
  </si>
  <si>
    <t>0800 Gloucester County - County of Gloucester</t>
  </si>
  <si>
    <t>0800</t>
  </si>
  <si>
    <t>0801 Clayton Borough - County of Gloucester</t>
  </si>
  <si>
    <t>0801</t>
  </si>
  <si>
    <t>Clayton</t>
  </si>
  <si>
    <t>0802 Deptford Township - County of Gloucester</t>
  </si>
  <si>
    <t>0802</t>
  </si>
  <si>
    <t>Deptford</t>
  </si>
  <si>
    <t>0803 East Greenwich Township - County of Gloucester</t>
  </si>
  <si>
    <t>0803</t>
  </si>
  <si>
    <t>East Greenwich</t>
  </si>
  <si>
    <t>0804 Elk Township - County of Gloucester</t>
  </si>
  <si>
    <t>0804</t>
  </si>
  <si>
    <t>Elk</t>
  </si>
  <si>
    <t>0805 Franklin Township - County of Gloucester</t>
  </si>
  <si>
    <t>0805</t>
  </si>
  <si>
    <t>Franklin</t>
  </si>
  <si>
    <t>0806 Glassboro Borough - County of Gloucester</t>
  </si>
  <si>
    <t>0806</t>
  </si>
  <si>
    <t>Glassboro</t>
  </si>
  <si>
    <t>0807 Greenwich Township - County of Gloucester</t>
  </si>
  <si>
    <t>0807</t>
  </si>
  <si>
    <t>0808 Harrison Township - County of Gloucester</t>
  </si>
  <si>
    <t>0808</t>
  </si>
  <si>
    <t>Harrison</t>
  </si>
  <si>
    <t>0809 Logan Township - County of Gloucester</t>
  </si>
  <si>
    <t>0809</t>
  </si>
  <si>
    <t>Logan</t>
  </si>
  <si>
    <t>0810 Mantua Township - County of Gloucester</t>
  </si>
  <si>
    <t>0810</t>
  </si>
  <si>
    <t>Mantua</t>
  </si>
  <si>
    <t>0811 Monroe Township - County of Gloucester</t>
  </si>
  <si>
    <t>0811</t>
  </si>
  <si>
    <t>Monroe</t>
  </si>
  <si>
    <t>0812 National Park Borough - County of Gloucester</t>
  </si>
  <si>
    <t>0812</t>
  </si>
  <si>
    <t>National Park</t>
  </si>
  <si>
    <t>0813 Newfield Borough - County of Gloucester</t>
  </si>
  <si>
    <t>0813</t>
  </si>
  <si>
    <t>Newfield</t>
  </si>
  <si>
    <t>0814 Paulsboro Borough - County of Gloucester</t>
  </si>
  <si>
    <t>0814</t>
  </si>
  <si>
    <t>Paulsboro</t>
  </si>
  <si>
    <t>0815 Pitman Borough - County of Gloucester</t>
  </si>
  <si>
    <t>0815</t>
  </si>
  <si>
    <t>Pitman</t>
  </si>
  <si>
    <t>0816 South Harrison Township - County of Gloucester</t>
  </si>
  <si>
    <t>0816</t>
  </si>
  <si>
    <t>South Harrison</t>
  </si>
  <si>
    <t>0817 Swedesboro Borough - County of Gloucester</t>
  </si>
  <si>
    <t>0817</t>
  </si>
  <si>
    <t>Swedesboro</t>
  </si>
  <si>
    <t>0818 Washington Township - County of Gloucester</t>
  </si>
  <si>
    <t>0818</t>
  </si>
  <si>
    <t>0819 Wenonah Borough - County of Gloucester</t>
  </si>
  <si>
    <t>0819</t>
  </si>
  <si>
    <t>Wenonah</t>
  </si>
  <si>
    <t>0820 West Deptford Township - County of Gloucester</t>
  </si>
  <si>
    <t>0820</t>
  </si>
  <si>
    <t>West Deptford</t>
  </si>
  <si>
    <t>0821 Westville Borough - County of Gloucester</t>
  </si>
  <si>
    <t>0821</t>
  </si>
  <si>
    <t>Westville</t>
  </si>
  <si>
    <t>0822 Woodbury City - County of Gloucester</t>
  </si>
  <si>
    <t>0822</t>
  </si>
  <si>
    <t>Woodbury</t>
  </si>
  <si>
    <t>0823 Woodbury Heights Borough - County of Gloucester</t>
  </si>
  <si>
    <t>0823</t>
  </si>
  <si>
    <t>Woodbury Heights</t>
  </si>
  <si>
    <t>0824 Woolwich Township - County of Gloucester</t>
  </si>
  <si>
    <t>0824</t>
  </si>
  <si>
    <t>Woolwich</t>
  </si>
  <si>
    <t>0900 Hudson County - County of Hudson</t>
  </si>
  <si>
    <t>0900</t>
  </si>
  <si>
    <t>Hudson</t>
  </si>
  <si>
    <t>0901 Bayonne City - County of Hudson</t>
  </si>
  <si>
    <t>0901</t>
  </si>
  <si>
    <t>Bayonne</t>
  </si>
  <si>
    <t>0902 East Newark Borough - County of Hudson</t>
  </si>
  <si>
    <t>0902</t>
  </si>
  <si>
    <t>East Newark</t>
  </si>
  <si>
    <t>0903 Guttenberg Town - County of Hudson</t>
  </si>
  <si>
    <t>0903</t>
  </si>
  <si>
    <t>Guttenberg</t>
  </si>
  <si>
    <t>0904 Harrison Town - County of Hudson</t>
  </si>
  <si>
    <t>0904</t>
  </si>
  <si>
    <t>0905 Hoboken City - County of Hudson</t>
  </si>
  <si>
    <t>0905</t>
  </si>
  <si>
    <t>Hoboken</t>
  </si>
  <si>
    <t>0906 Jersey City City - County of Hudson</t>
  </si>
  <si>
    <t>0906</t>
  </si>
  <si>
    <t>Jersey City</t>
  </si>
  <si>
    <t>0907 Kearny Town - County of Hudson</t>
  </si>
  <si>
    <t>0907</t>
  </si>
  <si>
    <t>Kearny</t>
  </si>
  <si>
    <t>0908 North Bergen Township - County of Hudson</t>
  </si>
  <si>
    <t>0908</t>
  </si>
  <si>
    <t>North Bergen</t>
  </si>
  <si>
    <t>0909 Secaucus Town - County of Hudson</t>
  </si>
  <si>
    <t>0909</t>
  </si>
  <si>
    <t>Secaucus</t>
  </si>
  <si>
    <t>0910 Union City City - County of Hudson</t>
  </si>
  <si>
    <t>0910</t>
  </si>
  <si>
    <t>Union City</t>
  </si>
  <si>
    <t>0911 Weehawken Township - County of Hudson</t>
  </si>
  <si>
    <t>0911</t>
  </si>
  <si>
    <t>Weehawken</t>
  </si>
  <si>
    <t>0912 West New York Town - County of Hudson</t>
  </si>
  <si>
    <t>0912</t>
  </si>
  <si>
    <t>West New York</t>
  </si>
  <si>
    <t>1000 Hunterdon County - County of Hunterdon</t>
  </si>
  <si>
    <t>1000</t>
  </si>
  <si>
    <t>Hunterdon</t>
  </si>
  <si>
    <t>1001 Alexandria Township - County of Hunterdon</t>
  </si>
  <si>
    <t>1001</t>
  </si>
  <si>
    <t>Alexandria</t>
  </si>
  <si>
    <t>1002 Bethlehem Township - County of Hunterdon</t>
  </si>
  <si>
    <t>1002</t>
  </si>
  <si>
    <t>Bethlehem</t>
  </si>
  <si>
    <t>1003 Bloomsbury Borough - County of Hunterdon</t>
  </si>
  <si>
    <t>1003</t>
  </si>
  <si>
    <t>Bloomsbury</t>
  </si>
  <si>
    <t>1004 Califon Borough - County of Hunterdon</t>
  </si>
  <si>
    <t>1004</t>
  </si>
  <si>
    <t>Califon</t>
  </si>
  <si>
    <t>1005 Clinton Town - County of Hunterdon</t>
  </si>
  <si>
    <t>1005</t>
  </si>
  <si>
    <t>Clinton</t>
  </si>
  <si>
    <t>1006 Clinton Township - County of Hunterdon</t>
  </si>
  <si>
    <t>1006</t>
  </si>
  <si>
    <t>1007 Delaware Township - County of Hunterdon</t>
  </si>
  <si>
    <t>1007</t>
  </si>
  <si>
    <t>Delaware</t>
  </si>
  <si>
    <t>1008 East Amwell Township - County of Hunterdon</t>
  </si>
  <si>
    <t>1008</t>
  </si>
  <si>
    <t>East Amwell</t>
  </si>
  <si>
    <t>1009 Flemington Borough - County of Hunterdon</t>
  </si>
  <si>
    <t>1009</t>
  </si>
  <si>
    <t>Flemington</t>
  </si>
  <si>
    <t>1010 Franklin Township - County of Hunterdon</t>
  </si>
  <si>
    <t>1010</t>
  </si>
  <si>
    <t>1011 Frenchtown Borough - County of Hunterdon</t>
  </si>
  <si>
    <t>1011</t>
  </si>
  <si>
    <t>Frenchtown</t>
  </si>
  <si>
    <t>1012 Glen Gardner Borough - County of Hunterdon</t>
  </si>
  <si>
    <t>1012</t>
  </si>
  <si>
    <t>Glen Gardner</t>
  </si>
  <si>
    <t>1013 Hampton Borough - County of Hunterdon</t>
  </si>
  <si>
    <t>1013</t>
  </si>
  <si>
    <t>Hampton</t>
  </si>
  <si>
    <t>1014 High Bridge Borough - County of Hunterdon</t>
  </si>
  <si>
    <t>1014</t>
  </si>
  <si>
    <t>High Bridge</t>
  </si>
  <si>
    <t>1015 Holland Township - County of Hunterdon</t>
  </si>
  <si>
    <t>1015</t>
  </si>
  <si>
    <t>Holland</t>
  </si>
  <si>
    <t>1016 Kingwood Township - County of Hunterdon</t>
  </si>
  <si>
    <t>1016</t>
  </si>
  <si>
    <t>Kingwood</t>
  </si>
  <si>
    <t>1017 Lambertville City - County of Hunterdon</t>
  </si>
  <si>
    <t>1017</t>
  </si>
  <si>
    <t>Lambertville</t>
  </si>
  <si>
    <t>1018 Lebanon Borough - County of Hunterdon</t>
  </si>
  <si>
    <t>1018</t>
  </si>
  <si>
    <t>Lebanon</t>
  </si>
  <si>
    <t>1019 Lebanon Township - County of Hunterdon</t>
  </si>
  <si>
    <t>1019</t>
  </si>
  <si>
    <t>1020 Milford Borough - County of Hunterdon</t>
  </si>
  <si>
    <t>1020</t>
  </si>
  <si>
    <t>Milford</t>
  </si>
  <si>
    <t>1021 Raritan Township - County of Hunterdon</t>
  </si>
  <si>
    <t>1021</t>
  </si>
  <si>
    <t>Raritan</t>
  </si>
  <si>
    <t>1022 Readington Township - County of Hunterdon</t>
  </si>
  <si>
    <t>1022</t>
  </si>
  <si>
    <t>Readington</t>
  </si>
  <si>
    <t>1023 Stockton Borough - County of Hunterdon</t>
  </si>
  <si>
    <t>1023</t>
  </si>
  <si>
    <t>Stockton</t>
  </si>
  <si>
    <t>1024 Tewksbury Township - County of Hunterdon</t>
  </si>
  <si>
    <t>1024</t>
  </si>
  <si>
    <t>Tewksbury</t>
  </si>
  <si>
    <t>1025 Union Township - County of Hunterdon</t>
  </si>
  <si>
    <t>1025</t>
  </si>
  <si>
    <t>Union</t>
  </si>
  <si>
    <t>1026 West Amwell Township - County of Hunterdon</t>
  </si>
  <si>
    <t>1026</t>
  </si>
  <si>
    <t>West Amwell</t>
  </si>
  <si>
    <t>1100 Mercer County - County of Mercer</t>
  </si>
  <si>
    <t>1100</t>
  </si>
  <si>
    <t>Mercer</t>
  </si>
  <si>
    <t>1101 East Windsor Township - County of Mercer</t>
  </si>
  <si>
    <t>1101</t>
  </si>
  <si>
    <t>East Windsor</t>
  </si>
  <si>
    <t>1102 Ewing Township - County of Mercer</t>
  </si>
  <si>
    <t>1102</t>
  </si>
  <si>
    <t>Ewing</t>
  </si>
  <si>
    <t>1103 Hamilton Township - County of Mercer</t>
  </si>
  <si>
    <t>1103</t>
  </si>
  <si>
    <t>1104 Hightstown Borough - County of Mercer</t>
  </si>
  <si>
    <t>1104</t>
  </si>
  <si>
    <t>Hightstown</t>
  </si>
  <si>
    <t>1105 Hopewell Borough - County of Mercer</t>
  </si>
  <si>
    <t>1105</t>
  </si>
  <si>
    <t>1106 Hopewell Township - County of Mercer</t>
  </si>
  <si>
    <t>1106</t>
  </si>
  <si>
    <t>1107 Lawrence Township - County of Mercer</t>
  </si>
  <si>
    <t>1107</t>
  </si>
  <si>
    <t>1108 Pennington Borough - County of Mercer</t>
  </si>
  <si>
    <t>1108</t>
  </si>
  <si>
    <t>Pennington</t>
  </si>
  <si>
    <t>Princeton</t>
  </si>
  <si>
    <t>1111 Trenton City - County of Mercer</t>
  </si>
  <si>
    <t>1111</t>
  </si>
  <si>
    <t>Trenton</t>
  </si>
  <si>
    <t>1112 Robbinsville Township - County of Mercer</t>
  </si>
  <si>
    <t>1112</t>
  </si>
  <si>
    <t>Robbinsville</t>
  </si>
  <si>
    <t>1113 West Windsor Township - County of Mercer</t>
  </si>
  <si>
    <t>1113</t>
  </si>
  <si>
    <t>West Windsor</t>
  </si>
  <si>
    <t>1200 Middlesex County - County of Middlesex</t>
  </si>
  <si>
    <t>1200</t>
  </si>
  <si>
    <t>Middlesex</t>
  </si>
  <si>
    <t>1201 Carteret Borough - County of Middlesex</t>
  </si>
  <si>
    <t>1201</t>
  </si>
  <si>
    <t>Carteret</t>
  </si>
  <si>
    <t>1202 Cranbury Township - County of Middlesex</t>
  </si>
  <si>
    <t>1202</t>
  </si>
  <si>
    <t>Cranbury</t>
  </si>
  <si>
    <t>1203 Dunellen Borough - County of Middlesex</t>
  </si>
  <si>
    <t>1203</t>
  </si>
  <si>
    <t>Dunellen</t>
  </si>
  <si>
    <t>1204 East Brunswick Township - County of Middlesex</t>
  </si>
  <si>
    <t>1204</t>
  </si>
  <si>
    <t>East Brunswick</t>
  </si>
  <si>
    <t>1205 Edison Township - County of Middlesex</t>
  </si>
  <si>
    <t>1205</t>
  </si>
  <si>
    <t>Edison</t>
  </si>
  <si>
    <t>1206 Helmetta Borough - County of Middlesex</t>
  </si>
  <si>
    <t>1206</t>
  </si>
  <si>
    <t>Helmetta</t>
  </si>
  <si>
    <t>1207 Highland Park Borough - County of Middlesex</t>
  </si>
  <si>
    <t>1207</t>
  </si>
  <si>
    <t>Highland Park</t>
  </si>
  <si>
    <t>1208 Jamesburg Borough - County of Middlesex</t>
  </si>
  <si>
    <t>1208</t>
  </si>
  <si>
    <t>Jamesburg</t>
  </si>
  <si>
    <t>1209 Old Bridge Township - County of Middlesex</t>
  </si>
  <si>
    <t>1209</t>
  </si>
  <si>
    <t>Old Bridge</t>
  </si>
  <si>
    <t>1210 Metuchen Borough - County of Middlesex</t>
  </si>
  <si>
    <t>1210</t>
  </si>
  <si>
    <t>Metuchen</t>
  </si>
  <si>
    <t>1211 Middlesex Borough - County of Middlesex</t>
  </si>
  <si>
    <t>1211</t>
  </si>
  <si>
    <t>1212 Milltown Borough - County of Middlesex</t>
  </si>
  <si>
    <t>1212</t>
  </si>
  <si>
    <t>Milltown</t>
  </si>
  <si>
    <t>1213 Monroe Township - County of Middlesex</t>
  </si>
  <si>
    <t>1213</t>
  </si>
  <si>
    <t>1214 New Brunswick City - County of Middlesex</t>
  </si>
  <si>
    <t>1214</t>
  </si>
  <si>
    <t>New Brunswick</t>
  </si>
  <si>
    <t>1215 North Brunswick Township - County of Middlesex</t>
  </si>
  <si>
    <t>1215</t>
  </si>
  <si>
    <t>North Brunswick</t>
  </si>
  <si>
    <t>1216 Perth Amboy City - County of Middlesex</t>
  </si>
  <si>
    <t>1216</t>
  </si>
  <si>
    <t>Perth Amboy</t>
  </si>
  <si>
    <t>1217 Piscataway Township - County of Middlesex</t>
  </si>
  <si>
    <t>1217</t>
  </si>
  <si>
    <t>Piscataway</t>
  </si>
  <si>
    <t>1218 Plainsboro Township - County of Middlesex</t>
  </si>
  <si>
    <t>1218</t>
  </si>
  <si>
    <t>Plainsboro</t>
  </si>
  <si>
    <t>1219 Sayreville Borough - County of Middlesex</t>
  </si>
  <si>
    <t>1219</t>
  </si>
  <si>
    <t>Sayreville</t>
  </si>
  <si>
    <t>1220 South Amboy City - County of Middlesex</t>
  </si>
  <si>
    <t>1220</t>
  </si>
  <si>
    <t>South Amboy</t>
  </si>
  <si>
    <t>1221 South Brunswick Township - County of Middlesex</t>
  </si>
  <si>
    <t>1221</t>
  </si>
  <si>
    <t>South Brunswick</t>
  </si>
  <si>
    <t>1222 South Plainfield Borough - County of Middlesex</t>
  </si>
  <si>
    <t>1222</t>
  </si>
  <si>
    <t>South Plainfield</t>
  </si>
  <si>
    <t>1223 South River Borough - County of Middlesex</t>
  </si>
  <si>
    <t>1223</t>
  </si>
  <si>
    <t>South River</t>
  </si>
  <si>
    <t>1224 Spotswood Borough - County of Middlesex</t>
  </si>
  <si>
    <t>1224</t>
  </si>
  <si>
    <t>Spotswood</t>
  </si>
  <si>
    <t>1225 Woodbridge Township - County of Middlesex</t>
  </si>
  <si>
    <t>1225</t>
  </si>
  <si>
    <t>Woodbridge</t>
  </si>
  <si>
    <t>1300 Monmouth County - County of Monmouth</t>
  </si>
  <si>
    <t>1300</t>
  </si>
  <si>
    <t>Monmouth</t>
  </si>
  <si>
    <t>1301 Allenhurst Borough - County of Monmouth</t>
  </si>
  <si>
    <t>1301</t>
  </si>
  <si>
    <t>Allenhurst</t>
  </si>
  <si>
    <t>1302 Allentown Borough - County of Monmouth</t>
  </si>
  <si>
    <t>1302</t>
  </si>
  <si>
    <t>Allentown</t>
  </si>
  <si>
    <t>1303 Asbury Park City - County of Monmouth</t>
  </si>
  <si>
    <t>1303</t>
  </si>
  <si>
    <t>Asbury Park</t>
  </si>
  <si>
    <t>1304 Atlantic Highlands Borough - County of Monmouth</t>
  </si>
  <si>
    <t>1304</t>
  </si>
  <si>
    <t>Atlantic Highlands</t>
  </si>
  <si>
    <t>1305 Avon-By-The-Sea Borough - County of Monmouth</t>
  </si>
  <si>
    <t>1305</t>
  </si>
  <si>
    <t>Avon-By-The-Sea</t>
  </si>
  <si>
    <t>1306 Belmar Borough - County of Monmouth</t>
  </si>
  <si>
    <t>1306</t>
  </si>
  <si>
    <t>Belmar</t>
  </si>
  <si>
    <t>1307 Bradley Beach Borough - County of Monmouth</t>
  </si>
  <si>
    <t>1307</t>
  </si>
  <si>
    <t>Bradley Beach</t>
  </si>
  <si>
    <t>1308 Brielle Borough - County of Monmouth</t>
  </si>
  <si>
    <t>1308</t>
  </si>
  <si>
    <t>Brielle</t>
  </si>
  <si>
    <t>1309 Colts Neck Township - County of Monmouth</t>
  </si>
  <si>
    <t>1309</t>
  </si>
  <si>
    <t>Colts Neck</t>
  </si>
  <si>
    <t>1310 Deal Borough - County of Monmouth</t>
  </si>
  <si>
    <t>1310</t>
  </si>
  <si>
    <t>Deal</t>
  </si>
  <si>
    <t>1311 Eatontown Borough - County of Monmouth</t>
  </si>
  <si>
    <t>1311</t>
  </si>
  <si>
    <t>Eatontown</t>
  </si>
  <si>
    <t>1312 Englishtown Borough - County of Monmouth</t>
  </si>
  <si>
    <t>1312</t>
  </si>
  <si>
    <t>Englishtown</t>
  </si>
  <si>
    <t>1313 Fair Haven Borough - County of Monmouth</t>
  </si>
  <si>
    <t>1313</t>
  </si>
  <si>
    <t>Fair Haven</t>
  </si>
  <si>
    <t>1314 Farmingdale Borough - County of Monmouth</t>
  </si>
  <si>
    <t>1314</t>
  </si>
  <si>
    <t>Farmingdale</t>
  </si>
  <si>
    <t>1315 Freehold Borough - County of Monmouth</t>
  </si>
  <si>
    <t>1315</t>
  </si>
  <si>
    <t>Freehold</t>
  </si>
  <si>
    <t>1316 Freehold Township - County of Monmouth</t>
  </si>
  <si>
    <t>1316</t>
  </si>
  <si>
    <t>1317 Highlands Borough - County of Monmouth</t>
  </si>
  <si>
    <t>1317</t>
  </si>
  <si>
    <t>Highlands</t>
  </si>
  <si>
    <t>1318 Holmdel Township - County of Monmouth</t>
  </si>
  <si>
    <t>1318</t>
  </si>
  <si>
    <t>Holmdel</t>
  </si>
  <si>
    <t>1319 Howell Township - County of Monmouth</t>
  </si>
  <si>
    <t>1319</t>
  </si>
  <si>
    <t>Howell</t>
  </si>
  <si>
    <t>1320 Interlaken Borough - County of Monmouth</t>
  </si>
  <si>
    <t>1320</t>
  </si>
  <si>
    <t>Interlaken</t>
  </si>
  <si>
    <t>1321 Keansburg Borough - County of Monmouth</t>
  </si>
  <si>
    <t>1321</t>
  </si>
  <si>
    <t>Keansburg</t>
  </si>
  <si>
    <t>1322 Keyport Borough - County of Monmouth</t>
  </si>
  <si>
    <t>1322</t>
  </si>
  <si>
    <t>Keyport</t>
  </si>
  <si>
    <t>1323 Little Silver Borough - County of Monmouth</t>
  </si>
  <si>
    <t>1323</t>
  </si>
  <si>
    <t>Little Silver</t>
  </si>
  <si>
    <t>1324 Loch Arbour Village - County of Monmouth</t>
  </si>
  <si>
    <t>1324</t>
  </si>
  <si>
    <t>Loch Arbour</t>
  </si>
  <si>
    <t>1325 Long Branch City - County of Monmouth</t>
  </si>
  <si>
    <t>1325</t>
  </si>
  <si>
    <t>Long Branch</t>
  </si>
  <si>
    <t>1326 Manalapan Township - County of Monmouth</t>
  </si>
  <si>
    <t>1326</t>
  </si>
  <si>
    <t>Manalapan</t>
  </si>
  <si>
    <t>1327 Manasquan Borough - County of Monmouth</t>
  </si>
  <si>
    <t>1327</t>
  </si>
  <si>
    <t>Manasquan</t>
  </si>
  <si>
    <t>1328 Marlboro Township - County of Monmouth</t>
  </si>
  <si>
    <t>1328</t>
  </si>
  <si>
    <t>Marlboro</t>
  </si>
  <si>
    <t>1329 Matawan Borough - County of Monmouth</t>
  </si>
  <si>
    <t>1329</t>
  </si>
  <si>
    <t>Matawan</t>
  </si>
  <si>
    <t>1330 Aberdeen Township - County of Monmouth</t>
  </si>
  <si>
    <t>1330</t>
  </si>
  <si>
    <t>Aberdeen</t>
  </si>
  <si>
    <t>1331 Middletown Township - County of Monmouth</t>
  </si>
  <si>
    <t>1331</t>
  </si>
  <si>
    <t>Middletown</t>
  </si>
  <si>
    <t>1332 Millstone Township - County of Monmouth</t>
  </si>
  <si>
    <t>1332</t>
  </si>
  <si>
    <t>Millstone</t>
  </si>
  <si>
    <t>1333 Monmouth Beach Borough - County of Monmouth</t>
  </si>
  <si>
    <t>1333</t>
  </si>
  <si>
    <t>Monmouth Beach</t>
  </si>
  <si>
    <t>1334 Neptune Township - County of Monmouth</t>
  </si>
  <si>
    <t>1334</t>
  </si>
  <si>
    <t>Neptune</t>
  </si>
  <si>
    <t>1335 Neptune City Borough - County of Monmouth</t>
  </si>
  <si>
    <t>1335</t>
  </si>
  <si>
    <t>Neptune City</t>
  </si>
  <si>
    <t>1336 Tinton Falls Borough - County of Monmouth</t>
  </si>
  <si>
    <t>1336</t>
  </si>
  <si>
    <t>Tinton Falls</t>
  </si>
  <si>
    <t>1337 Ocean Township - County of Monmouth</t>
  </si>
  <si>
    <t>1337</t>
  </si>
  <si>
    <t>Ocean</t>
  </si>
  <si>
    <t>1338 Oceanport Borough - County of Monmouth</t>
  </si>
  <si>
    <t>1338</t>
  </si>
  <si>
    <t>Oceanport</t>
  </si>
  <si>
    <t>1339 Hazlet Township - County of Monmouth</t>
  </si>
  <si>
    <t>1339</t>
  </si>
  <si>
    <t>Hazlet</t>
  </si>
  <si>
    <t>1340 Red Bank Borough - County of Monmouth</t>
  </si>
  <si>
    <t>1340</t>
  </si>
  <si>
    <t>Red Bank</t>
  </si>
  <si>
    <t>1341 Roosevelt Borough - County of Monmouth</t>
  </si>
  <si>
    <t>1341</t>
  </si>
  <si>
    <t>Roosevelt</t>
  </si>
  <si>
    <t>1342 Rumson Borough - County of Monmouth</t>
  </si>
  <si>
    <t>1342</t>
  </si>
  <si>
    <t>Rumson</t>
  </si>
  <si>
    <t>1343 Sea Bright Borough - County of Monmouth</t>
  </si>
  <si>
    <t>1343</t>
  </si>
  <si>
    <t>Sea Bright</t>
  </si>
  <si>
    <t>1344 Sea Girt Borough - County of Monmouth</t>
  </si>
  <si>
    <t>1344</t>
  </si>
  <si>
    <t>Sea Girt</t>
  </si>
  <si>
    <t>1345 Shrewsbury Borough - County of Monmouth</t>
  </si>
  <si>
    <t>1345</t>
  </si>
  <si>
    <t>Shrewsbury</t>
  </si>
  <si>
    <t>1346 Shrewsbury Township - County of Monmouth</t>
  </si>
  <si>
    <t>1346</t>
  </si>
  <si>
    <t>1347 Lake Como (South Belmar) Borough - County of Monmouth</t>
  </si>
  <si>
    <t>1347</t>
  </si>
  <si>
    <t>Lake Como (South Belmar)</t>
  </si>
  <si>
    <t>1348 Spring Lake Borough - County of Monmouth</t>
  </si>
  <si>
    <t>1348</t>
  </si>
  <si>
    <t>Spring Lake</t>
  </si>
  <si>
    <t>1349 Spring Lake Heights Borough - County of Monmouth</t>
  </si>
  <si>
    <t>1349</t>
  </si>
  <si>
    <t>Spring Lake Heights</t>
  </si>
  <si>
    <t>1350 Union Beach Borough - County of Monmouth</t>
  </si>
  <si>
    <t>1350</t>
  </si>
  <si>
    <t>Union Beach</t>
  </si>
  <si>
    <t>1351 Upper Freehold Township - County of Monmouth</t>
  </si>
  <si>
    <t>1351</t>
  </si>
  <si>
    <t>Upper Freehold</t>
  </si>
  <si>
    <t>1352 Wall Township - County of Monmouth</t>
  </si>
  <si>
    <t>1352</t>
  </si>
  <si>
    <t>Wall</t>
  </si>
  <si>
    <t>1353 West Long Branch Borough - County of Monmouth</t>
  </si>
  <si>
    <t>1353</t>
  </si>
  <si>
    <t>West Long Branch</t>
  </si>
  <si>
    <t>1400 Morris County - County of Morris</t>
  </si>
  <si>
    <t>1400</t>
  </si>
  <si>
    <t>Morris</t>
  </si>
  <si>
    <t>1401 Boonton Town - County of Morris</t>
  </si>
  <si>
    <t>1401</t>
  </si>
  <si>
    <t>Boonton</t>
  </si>
  <si>
    <t>1402 Boonton Township - County of Morris</t>
  </si>
  <si>
    <t>1402</t>
  </si>
  <si>
    <t>1403 Butler Borough - County of Morris</t>
  </si>
  <si>
    <t>1403</t>
  </si>
  <si>
    <t>Butler</t>
  </si>
  <si>
    <t>1404 Chatham Borough - County of Morris</t>
  </si>
  <si>
    <t>1404</t>
  </si>
  <si>
    <t>Chatham</t>
  </si>
  <si>
    <t>1405 Chatham Township - County of Morris</t>
  </si>
  <si>
    <t>1405</t>
  </si>
  <si>
    <t>1406 Chester Borough - County of Morris</t>
  </si>
  <si>
    <t>1406</t>
  </si>
  <si>
    <t>Chester</t>
  </si>
  <si>
    <t>1407 Chester Township - County of Morris</t>
  </si>
  <si>
    <t>1407</t>
  </si>
  <si>
    <t>1408 Denville Township - County of Morris</t>
  </si>
  <si>
    <t>1408</t>
  </si>
  <si>
    <t>Denville</t>
  </si>
  <si>
    <t>1409 Dover Town - County of Morris</t>
  </si>
  <si>
    <t>1409</t>
  </si>
  <si>
    <t>Dover</t>
  </si>
  <si>
    <t>1410 East Hanover Township - County of Morris</t>
  </si>
  <si>
    <t>1410</t>
  </si>
  <si>
    <t>East Hanover</t>
  </si>
  <si>
    <t>1411 Florham Park Borough - County of Morris</t>
  </si>
  <si>
    <t>1411</t>
  </si>
  <si>
    <t>Florham Park</t>
  </si>
  <si>
    <t>1412 Hanover Township - County of Morris</t>
  </si>
  <si>
    <t>1412</t>
  </si>
  <si>
    <t>Hanover</t>
  </si>
  <si>
    <t>1413 Harding Twp. Township - County of Morris</t>
  </si>
  <si>
    <t>1413</t>
  </si>
  <si>
    <t>Harding Twp.</t>
  </si>
  <si>
    <t>1414 Jefferson Township - County of Morris</t>
  </si>
  <si>
    <t>1414</t>
  </si>
  <si>
    <t>Jefferson</t>
  </si>
  <si>
    <t>1415 Kinnelon Borough - County of Morris</t>
  </si>
  <si>
    <t>1415</t>
  </si>
  <si>
    <t>Kinnelon</t>
  </si>
  <si>
    <t>1416 Lincoln Park Borough - County of Morris</t>
  </si>
  <si>
    <t>1416</t>
  </si>
  <si>
    <t>Lincoln Park</t>
  </si>
  <si>
    <t>1417 Madison Borough - County of Morris</t>
  </si>
  <si>
    <t>1417</t>
  </si>
  <si>
    <t>Madison</t>
  </si>
  <si>
    <t>1418 Mendham Borough - County of Morris</t>
  </si>
  <si>
    <t>1418</t>
  </si>
  <si>
    <t>Mendham</t>
  </si>
  <si>
    <t>1419 Mendham Township - County of Morris</t>
  </si>
  <si>
    <t>1419</t>
  </si>
  <si>
    <t>1420 Mine Hill Township - County of Morris</t>
  </si>
  <si>
    <t>1420</t>
  </si>
  <si>
    <t>Mine Hill</t>
  </si>
  <si>
    <t>1421 Montville Township - County of Morris</t>
  </si>
  <si>
    <t>1421</t>
  </si>
  <si>
    <t>Montville</t>
  </si>
  <si>
    <t>1422 Morris Township - County of Morris</t>
  </si>
  <si>
    <t>1422</t>
  </si>
  <si>
    <t>1423 Morris Plains Borough - County of Morris</t>
  </si>
  <si>
    <t>1423</t>
  </si>
  <si>
    <t>Morris Plains</t>
  </si>
  <si>
    <t>1424 Morristown Town - County of Morris</t>
  </si>
  <si>
    <t>1424</t>
  </si>
  <si>
    <t>Morristown</t>
  </si>
  <si>
    <t>1425 Mountain Lakes Borough - County of Morris</t>
  </si>
  <si>
    <t>1425</t>
  </si>
  <si>
    <t>Mountain Lakes</t>
  </si>
  <si>
    <t>1426 Mount Arlington Borough - County of Morris</t>
  </si>
  <si>
    <t>1426</t>
  </si>
  <si>
    <t>Mount Arlington</t>
  </si>
  <si>
    <t>1427 Mount Olive Township - County of Morris</t>
  </si>
  <si>
    <t>1427</t>
  </si>
  <si>
    <t>Mount Olive</t>
  </si>
  <si>
    <t>1428 Netcong Borough - County of Morris</t>
  </si>
  <si>
    <t>1428</t>
  </si>
  <si>
    <t>Netcong</t>
  </si>
  <si>
    <t>1429 Parsippany-Troy Hills Township - County of Morris</t>
  </si>
  <si>
    <t>1429</t>
  </si>
  <si>
    <t>Parsippany-Troy Hills</t>
  </si>
  <si>
    <t>1430 Long Hill Township - County of Morris</t>
  </si>
  <si>
    <t>1430</t>
  </si>
  <si>
    <t>Long Hill</t>
  </si>
  <si>
    <t>1431 Pequannock Township - County of Morris</t>
  </si>
  <si>
    <t>1431</t>
  </si>
  <si>
    <t>Pequannock</t>
  </si>
  <si>
    <t>1432 Randolph Township - County of Morris</t>
  </si>
  <si>
    <t>1432</t>
  </si>
  <si>
    <t>Randolph</t>
  </si>
  <si>
    <t>1433 Riverdale Borough - County of Morris</t>
  </si>
  <si>
    <t>1433</t>
  </si>
  <si>
    <t>Riverdale</t>
  </si>
  <si>
    <t>1434 Rockaway Borough - County of Morris</t>
  </si>
  <si>
    <t>1434</t>
  </si>
  <si>
    <t>Rockaway</t>
  </si>
  <si>
    <t>1435 Rockaway Township - County of Morris</t>
  </si>
  <si>
    <t>1435</t>
  </si>
  <si>
    <t>1436 Roxbury Township - County of Morris</t>
  </si>
  <si>
    <t>1436</t>
  </si>
  <si>
    <t>Roxbury</t>
  </si>
  <si>
    <t>1437 Victory Gardens Borough - County of Morris</t>
  </si>
  <si>
    <t>1437</t>
  </si>
  <si>
    <t>Victory Gardens</t>
  </si>
  <si>
    <t>1438 Washington Township - County of Morris</t>
  </si>
  <si>
    <t>1438</t>
  </si>
  <si>
    <t>1439 Wharton Borough - County of Morris</t>
  </si>
  <si>
    <t>1439</t>
  </si>
  <si>
    <t>Wharton</t>
  </si>
  <si>
    <t>1500 Ocean County - County of Ocean</t>
  </si>
  <si>
    <t>1500</t>
  </si>
  <si>
    <t>1501 Barnegat Light Borough - County of Ocean</t>
  </si>
  <si>
    <t>1501</t>
  </si>
  <si>
    <t>Barnegat Light</t>
  </si>
  <si>
    <t>1502 Bay Head Borough - County of Ocean</t>
  </si>
  <si>
    <t>1502</t>
  </si>
  <si>
    <t>Bay Head</t>
  </si>
  <si>
    <t>1503 Beach Haven Borough - County of Ocean</t>
  </si>
  <si>
    <t>1503</t>
  </si>
  <si>
    <t>Beach Haven</t>
  </si>
  <si>
    <t>1504 Beachwood Borough - County of Ocean</t>
  </si>
  <si>
    <t>1504</t>
  </si>
  <si>
    <t>Beachwood</t>
  </si>
  <si>
    <t>1505 Berkeley Township - County of Ocean</t>
  </si>
  <si>
    <t>1505</t>
  </si>
  <si>
    <t>Berkeley</t>
  </si>
  <si>
    <t>1506 Brick Township - County of Ocean</t>
  </si>
  <si>
    <t>1506</t>
  </si>
  <si>
    <t>Brick</t>
  </si>
  <si>
    <t>1507 Toms River Township - County of Ocean</t>
  </si>
  <si>
    <t>1507</t>
  </si>
  <si>
    <t>Toms River</t>
  </si>
  <si>
    <t>1508 Eagleswood Township - County of Ocean</t>
  </si>
  <si>
    <t>1508</t>
  </si>
  <si>
    <t>Eagleswood</t>
  </si>
  <si>
    <t>1509 Harvey Cedars Borough - County of Ocean</t>
  </si>
  <si>
    <t>1509</t>
  </si>
  <si>
    <t>Harvey Cedars</t>
  </si>
  <si>
    <t>1510 Island Heights Borough - County of Ocean</t>
  </si>
  <si>
    <t>1510</t>
  </si>
  <si>
    <t>Island Heights</t>
  </si>
  <si>
    <t>1511 Jackson Township - County of Ocean</t>
  </si>
  <si>
    <t>1511</t>
  </si>
  <si>
    <t>Jackson</t>
  </si>
  <si>
    <t>1512 Lacey Township - County of Ocean</t>
  </si>
  <si>
    <t>1512</t>
  </si>
  <si>
    <t>Lacey</t>
  </si>
  <si>
    <t>1513 Lakehurst Borough - County of Ocean</t>
  </si>
  <si>
    <t>1513</t>
  </si>
  <si>
    <t>Lakehurst</t>
  </si>
  <si>
    <t>1514 Lakewood Township - County of Ocean</t>
  </si>
  <si>
    <t>1514</t>
  </si>
  <si>
    <t>Lakewood</t>
  </si>
  <si>
    <t>1515 Lavallette Borough - County of Ocean</t>
  </si>
  <si>
    <t>1515</t>
  </si>
  <si>
    <t>Lavallette</t>
  </si>
  <si>
    <t>1516 Little Egg Harbor Township - County of Ocean</t>
  </si>
  <si>
    <t>1516</t>
  </si>
  <si>
    <t>Little Egg Harbor</t>
  </si>
  <si>
    <t>1517 Long Beach Township - County of Ocean</t>
  </si>
  <si>
    <t>1517</t>
  </si>
  <si>
    <t>Long Beach</t>
  </si>
  <si>
    <t>1518 Manchester Township - County of Ocean</t>
  </si>
  <si>
    <t>1518</t>
  </si>
  <si>
    <t>Manchester</t>
  </si>
  <si>
    <t>1519 Mantoloking Borough - County of Ocean</t>
  </si>
  <si>
    <t>1519</t>
  </si>
  <si>
    <t>Mantoloking</t>
  </si>
  <si>
    <t>1520 Ocean Township - County of Ocean</t>
  </si>
  <si>
    <t>1520</t>
  </si>
  <si>
    <t>1521 Ocean Gate Borough - County of Ocean</t>
  </si>
  <si>
    <t>1521</t>
  </si>
  <si>
    <t>Ocean Gate</t>
  </si>
  <si>
    <t>1522 Pine Beach Borough - County of Ocean</t>
  </si>
  <si>
    <t>1522</t>
  </si>
  <si>
    <t>Pine Beach</t>
  </si>
  <si>
    <t>1523 Plumsted Township - County of Ocean</t>
  </si>
  <si>
    <t>1523</t>
  </si>
  <si>
    <t>Plumsted</t>
  </si>
  <si>
    <t>1524 Point Pleasant Borough - County of Ocean</t>
  </si>
  <si>
    <t>1524</t>
  </si>
  <si>
    <t>Point Pleasant</t>
  </si>
  <si>
    <t>1525 Point Pleasant Beach Borough - County of Ocean</t>
  </si>
  <si>
    <t>1525</t>
  </si>
  <si>
    <t>Point Pleasant Beach</t>
  </si>
  <si>
    <t>1526 Seaside Heights Borough - County of Ocean</t>
  </si>
  <si>
    <t>1526</t>
  </si>
  <si>
    <t>Seaside Heights</t>
  </si>
  <si>
    <t>1527 Seaside Park Borough - County of Ocean</t>
  </si>
  <si>
    <t>1527</t>
  </si>
  <si>
    <t>Seaside Park</t>
  </si>
  <si>
    <t>1528 Ship Bottom Borough - County of Ocean</t>
  </si>
  <si>
    <t>1528</t>
  </si>
  <si>
    <t>Ship Bottom</t>
  </si>
  <si>
    <t>1529 South Toms River Borough - County of Ocean</t>
  </si>
  <si>
    <t>1529</t>
  </si>
  <si>
    <t>South Toms River</t>
  </si>
  <si>
    <t>1530 Stafford Township - County of Ocean</t>
  </si>
  <si>
    <t>1530</t>
  </si>
  <si>
    <t>Stafford</t>
  </si>
  <si>
    <t>1531 Surf City Borough - County of Ocean</t>
  </si>
  <si>
    <t>1531</t>
  </si>
  <si>
    <t>Surf City</t>
  </si>
  <si>
    <t>1532 Tuckerton Borough - County of Ocean</t>
  </si>
  <si>
    <t>1532</t>
  </si>
  <si>
    <t>Tuckerton</t>
  </si>
  <si>
    <t>1533 Barnegat Township - County of Ocean</t>
  </si>
  <si>
    <t>1533</t>
  </si>
  <si>
    <t>Barnegat</t>
  </si>
  <si>
    <t>1600 Passaic County - County of Passaic</t>
  </si>
  <si>
    <t>1600</t>
  </si>
  <si>
    <t>Passaic</t>
  </si>
  <si>
    <t>1601 Bloomingdale Borough - County of Passaic</t>
  </si>
  <si>
    <t>1601</t>
  </si>
  <si>
    <t>Bloomingdale</t>
  </si>
  <si>
    <t>1602 Clifton City - County of Passaic</t>
  </si>
  <si>
    <t>1602</t>
  </si>
  <si>
    <t>Clifton</t>
  </si>
  <si>
    <t>1603 Haledon Borough - County of Passaic</t>
  </si>
  <si>
    <t>1603</t>
  </si>
  <si>
    <t>Haledon</t>
  </si>
  <si>
    <t>1604 Hawthorne Borough - County of Passaic</t>
  </si>
  <si>
    <t>1604</t>
  </si>
  <si>
    <t>Hawthorne</t>
  </si>
  <si>
    <t>1605 Little Falls Township - County of Passaic</t>
  </si>
  <si>
    <t>1605</t>
  </si>
  <si>
    <t>Little Falls</t>
  </si>
  <si>
    <t>1606 North Haledon Borough - County of Passaic</t>
  </si>
  <si>
    <t>1606</t>
  </si>
  <si>
    <t>North Haledon</t>
  </si>
  <si>
    <t>1607 Passaic City - County of Passaic</t>
  </si>
  <si>
    <t>1607</t>
  </si>
  <si>
    <t>1608 Paterson City - County of Passaic</t>
  </si>
  <si>
    <t>1608</t>
  </si>
  <si>
    <t>Paterson</t>
  </si>
  <si>
    <t>1609 Pompton Lakes Borough - County of Passaic</t>
  </si>
  <si>
    <t>1609</t>
  </si>
  <si>
    <t>Pompton Lakes</t>
  </si>
  <si>
    <t>1610 Prospect Park Borough - County of Passaic</t>
  </si>
  <si>
    <t>1610</t>
  </si>
  <si>
    <t>Prospect Park</t>
  </si>
  <si>
    <t>1611 Ringwood Borough - County of Passaic</t>
  </si>
  <si>
    <t>1611</t>
  </si>
  <si>
    <t>Ringwood</t>
  </si>
  <si>
    <t>1612 Totowa Borough - County of Passaic</t>
  </si>
  <si>
    <t>1612</t>
  </si>
  <si>
    <t>Totowa</t>
  </si>
  <si>
    <t>1613 Wanaque Borough - County of Passaic</t>
  </si>
  <si>
    <t>1613</t>
  </si>
  <si>
    <t>Wanaque</t>
  </si>
  <si>
    <t>1614 Wayne Township - County of Passaic</t>
  </si>
  <si>
    <t>1614</t>
  </si>
  <si>
    <t>Wayne</t>
  </si>
  <si>
    <t>1615 West Milford Township - County of Passaic</t>
  </si>
  <si>
    <t>1615</t>
  </si>
  <si>
    <t>West Milford</t>
  </si>
  <si>
    <t>1616 Woodland Park Borough - County of Passaic</t>
  </si>
  <si>
    <t>1616</t>
  </si>
  <si>
    <t>Woodland Park</t>
  </si>
  <si>
    <t>1700 Salem County - County of Salem</t>
  </si>
  <si>
    <t>1700</t>
  </si>
  <si>
    <t>Salem</t>
  </si>
  <si>
    <t>1701 Alloway Township - County of Salem</t>
  </si>
  <si>
    <t>1701</t>
  </si>
  <si>
    <t>Alloway</t>
  </si>
  <si>
    <t>1702 Elmer Borough - County of Salem</t>
  </si>
  <si>
    <t>1702</t>
  </si>
  <si>
    <t>Elmer</t>
  </si>
  <si>
    <t>1703 Elsinboro Township - County of Salem</t>
  </si>
  <si>
    <t>1703</t>
  </si>
  <si>
    <t>Elsinboro</t>
  </si>
  <si>
    <t>1704 Lower Alloways Creek Township - County of Salem</t>
  </si>
  <si>
    <t>1704</t>
  </si>
  <si>
    <t>Lower Alloways Creek</t>
  </si>
  <si>
    <t>1705 Mannington Township - County of Salem</t>
  </si>
  <si>
    <t>1705</t>
  </si>
  <si>
    <t>Mannington</t>
  </si>
  <si>
    <t>1706 Oldmans Township - County of Salem</t>
  </si>
  <si>
    <t>1706</t>
  </si>
  <si>
    <t>Oldmans</t>
  </si>
  <si>
    <t>1707 Penns Grove Borough - County of Salem</t>
  </si>
  <si>
    <t>1707</t>
  </si>
  <si>
    <t>Penns Grove</t>
  </si>
  <si>
    <t>1708 Pennsville Township - County of Salem</t>
  </si>
  <si>
    <t>1708</t>
  </si>
  <si>
    <t>Pennsville</t>
  </si>
  <si>
    <t>1709 Pilesgrove Township - County of Salem</t>
  </si>
  <si>
    <t>1709</t>
  </si>
  <si>
    <t>Pilesgrove</t>
  </si>
  <si>
    <t>1710 Pittsgrove Township - County of Salem</t>
  </si>
  <si>
    <t>1710</t>
  </si>
  <si>
    <t>Pittsgrove</t>
  </si>
  <si>
    <t>1711 Quinton Township - County of Salem</t>
  </si>
  <si>
    <t>1711</t>
  </si>
  <si>
    <t>Quinton</t>
  </si>
  <si>
    <t>1712 Salem City - County of Salem</t>
  </si>
  <si>
    <t>1712</t>
  </si>
  <si>
    <t>1713 Carneys Point Township - County of Salem</t>
  </si>
  <si>
    <t>1713</t>
  </si>
  <si>
    <t>Carneys Point</t>
  </si>
  <si>
    <t>1714 Upper Pittsgrove Township - County of Salem</t>
  </si>
  <si>
    <t>1714</t>
  </si>
  <si>
    <t>Upper Pittsgrove</t>
  </si>
  <si>
    <t>1715 Woodstown Borough - County of Salem</t>
  </si>
  <si>
    <t>1715</t>
  </si>
  <si>
    <t>Woodstown</t>
  </si>
  <si>
    <t>1800 Somerset County - County of Somerset</t>
  </si>
  <si>
    <t>1800</t>
  </si>
  <si>
    <t>Somerset</t>
  </si>
  <si>
    <t>1801 Bedminster Township - County of Somerset</t>
  </si>
  <si>
    <t>1801</t>
  </si>
  <si>
    <t>Bedminster</t>
  </si>
  <si>
    <t>1802 Bernards Township - County of Somerset</t>
  </si>
  <si>
    <t>1802</t>
  </si>
  <si>
    <t>Bernards</t>
  </si>
  <si>
    <t>1803 Bernardsville Borough - County of Somerset</t>
  </si>
  <si>
    <t>1803</t>
  </si>
  <si>
    <t>Bernardsville</t>
  </si>
  <si>
    <t>1804 Bound Brook Borough - County of Somerset</t>
  </si>
  <si>
    <t>1804</t>
  </si>
  <si>
    <t>Bound Brook</t>
  </si>
  <si>
    <t>1805 Branchburg Township - County of Somerset</t>
  </si>
  <si>
    <t>1805</t>
  </si>
  <si>
    <t>Branchburg</t>
  </si>
  <si>
    <t>1806 Bridgewater Township - County of Somerset</t>
  </si>
  <si>
    <t>1806</t>
  </si>
  <si>
    <t>Bridgewater</t>
  </si>
  <si>
    <t>1807 Far Hills Borough - County of Somerset</t>
  </si>
  <si>
    <t>1807</t>
  </si>
  <si>
    <t>Far Hills</t>
  </si>
  <si>
    <t>1808 Franklin Township - County of Somerset</t>
  </si>
  <si>
    <t>1808</t>
  </si>
  <si>
    <t>1809 Green Brook Township - County of Somerset</t>
  </si>
  <si>
    <t>1809</t>
  </si>
  <si>
    <t>Green Brook</t>
  </si>
  <si>
    <t>1810 Hillsborough Township - County of Somerset</t>
  </si>
  <si>
    <t>1810</t>
  </si>
  <si>
    <t>Hillsborough</t>
  </si>
  <si>
    <t>1811 Manville Borough - County of Somerset</t>
  </si>
  <si>
    <t>1811</t>
  </si>
  <si>
    <t>Manville</t>
  </si>
  <si>
    <t>1812 Millstone Borough - County of Somerset</t>
  </si>
  <si>
    <t>1812</t>
  </si>
  <si>
    <t>1813 Montgomery Township - County of Somerset</t>
  </si>
  <si>
    <t>1813</t>
  </si>
  <si>
    <t>Montgomery</t>
  </si>
  <si>
    <t>1814 North Plainfield Borough - County of Somerset</t>
  </si>
  <si>
    <t>1814</t>
  </si>
  <si>
    <t>North Plainfield</t>
  </si>
  <si>
    <t>1815 Peapack Gladstone Borough - County of Somerset</t>
  </si>
  <si>
    <t>1815</t>
  </si>
  <si>
    <t>Peapack Gladstone</t>
  </si>
  <si>
    <t>1816 Raritan Borough - County of Somerset</t>
  </si>
  <si>
    <t>1816</t>
  </si>
  <si>
    <t>1817 Rocky Hill Borough - County of Somerset</t>
  </si>
  <si>
    <t>1817</t>
  </si>
  <si>
    <t>Rocky Hill</t>
  </si>
  <si>
    <t>1818 Somerville Borough - County of Somerset</t>
  </si>
  <si>
    <t>1818</t>
  </si>
  <si>
    <t>Somerville</t>
  </si>
  <si>
    <t>1819 South Bound Brook Borough - County of Somerset</t>
  </si>
  <si>
    <t>1819</t>
  </si>
  <si>
    <t>South Bound Brook</t>
  </si>
  <si>
    <t>1820 Warren Township - County of Somerset</t>
  </si>
  <si>
    <t>1820</t>
  </si>
  <si>
    <t>Warren</t>
  </si>
  <si>
    <t>1821 Watchung Borough - County of Somerset</t>
  </si>
  <si>
    <t>1821</t>
  </si>
  <si>
    <t>Watchung</t>
  </si>
  <si>
    <t>1900 Sussex County - County of Sussex</t>
  </si>
  <si>
    <t>1900</t>
  </si>
  <si>
    <t>Sussex</t>
  </si>
  <si>
    <t>1901 Andover Borough - County of Sussex</t>
  </si>
  <si>
    <t>1901</t>
  </si>
  <si>
    <t>Andover</t>
  </si>
  <si>
    <t>1902 Andover Township - County of Sussex</t>
  </si>
  <si>
    <t>1902</t>
  </si>
  <si>
    <t>1903 Branchville Borough - County of Sussex</t>
  </si>
  <si>
    <t>1903</t>
  </si>
  <si>
    <t>Branchville</t>
  </si>
  <si>
    <t>1904 Byram Township - County of Sussex</t>
  </si>
  <si>
    <t>1904</t>
  </si>
  <si>
    <t>Byram</t>
  </si>
  <si>
    <t>1905 Frankford Township - County of Sussex</t>
  </si>
  <si>
    <t>1905</t>
  </si>
  <si>
    <t>Frankford</t>
  </si>
  <si>
    <t>1906 Franklin Borough - County of Sussex</t>
  </si>
  <si>
    <t>1906</t>
  </si>
  <si>
    <t>1907 Fredon Township - County of Sussex</t>
  </si>
  <si>
    <t>1907</t>
  </si>
  <si>
    <t>Fredon</t>
  </si>
  <si>
    <t>1908 Green Township - County of Sussex</t>
  </si>
  <si>
    <t>1908</t>
  </si>
  <si>
    <t>Green</t>
  </si>
  <si>
    <t>1909 Hamburg Borough - County of Sussex</t>
  </si>
  <si>
    <t>1909</t>
  </si>
  <si>
    <t>Hamburg</t>
  </si>
  <si>
    <t>1910 Hampton Township - County of Sussex</t>
  </si>
  <si>
    <t>1910</t>
  </si>
  <si>
    <t>1911 Hardyston Township - County of Sussex</t>
  </si>
  <si>
    <t>1911</t>
  </si>
  <si>
    <t>Hardyston</t>
  </si>
  <si>
    <t>1912 Hopatcong Borough - County of Sussex</t>
  </si>
  <si>
    <t>1912</t>
  </si>
  <si>
    <t>Hopatcong</t>
  </si>
  <si>
    <t>1913 Lafayette Township - County of Sussex</t>
  </si>
  <si>
    <t>1913</t>
  </si>
  <si>
    <t>Lafayette</t>
  </si>
  <si>
    <t>1914 Montague Township - County of Sussex</t>
  </si>
  <si>
    <t>1914</t>
  </si>
  <si>
    <t>Montague</t>
  </si>
  <si>
    <t>1915 Newton Town - County of Sussex</t>
  </si>
  <si>
    <t>1915</t>
  </si>
  <si>
    <t>Newton</t>
  </si>
  <si>
    <t>1916 Ogdensburg Borough - County of Sussex</t>
  </si>
  <si>
    <t>1916</t>
  </si>
  <si>
    <t>Ogdensburg</t>
  </si>
  <si>
    <t>1917 Sandyston Township - County of Sussex</t>
  </si>
  <si>
    <t>1917</t>
  </si>
  <si>
    <t>Sandyston</t>
  </si>
  <si>
    <t>1918 Sparta Township - County of Sussex</t>
  </si>
  <si>
    <t>1918</t>
  </si>
  <si>
    <t>Sparta</t>
  </si>
  <si>
    <t>1919 Stanhope Borough - County of Sussex</t>
  </si>
  <si>
    <t>1919</t>
  </si>
  <si>
    <t>Stanhope</t>
  </si>
  <si>
    <t>1920 Stillwater Township - County of Sussex</t>
  </si>
  <si>
    <t>1920</t>
  </si>
  <si>
    <t>Stillwater</t>
  </si>
  <si>
    <t>1921 Sussex Borough - County of Sussex</t>
  </si>
  <si>
    <t>1921</t>
  </si>
  <si>
    <t>1922 Vernon Township - County of Sussex</t>
  </si>
  <si>
    <t>1922</t>
  </si>
  <si>
    <t>Vernon</t>
  </si>
  <si>
    <t>1923 Walpack Township - County of Sussex</t>
  </si>
  <si>
    <t>1923</t>
  </si>
  <si>
    <t>Walpack</t>
  </si>
  <si>
    <t>1924 Wantage Township - County of Sussex</t>
  </si>
  <si>
    <t>1924</t>
  </si>
  <si>
    <t>Wantage</t>
  </si>
  <si>
    <t>2000 Union County - County of Union</t>
  </si>
  <si>
    <t>2000</t>
  </si>
  <si>
    <t>2001 Berkeley Heights Township - County of Union</t>
  </si>
  <si>
    <t>2001</t>
  </si>
  <si>
    <t>Berkeley Heights</t>
  </si>
  <si>
    <t>2002 Clark Township - County of Union</t>
  </si>
  <si>
    <t>2002</t>
  </si>
  <si>
    <t>Clark</t>
  </si>
  <si>
    <t>2003 Cranford Township - County of Union</t>
  </si>
  <si>
    <t>2003</t>
  </si>
  <si>
    <t>Cranford</t>
  </si>
  <si>
    <t>2004 Elizabeth City - County of Union</t>
  </si>
  <si>
    <t>2004</t>
  </si>
  <si>
    <t>Elizabeth</t>
  </si>
  <si>
    <t>2005 Fanwood Borough - County of Union</t>
  </si>
  <si>
    <t>2005</t>
  </si>
  <si>
    <t>Fanwood</t>
  </si>
  <si>
    <t>2006 Garwood Borough - County of Union</t>
  </si>
  <si>
    <t>2006</t>
  </si>
  <si>
    <t>Garwood</t>
  </si>
  <si>
    <t>2007 Hillside Township - County of Union</t>
  </si>
  <si>
    <t>2007</t>
  </si>
  <si>
    <t>Hillside</t>
  </si>
  <si>
    <t>2008 Kenilworth Borough - County of Union</t>
  </si>
  <si>
    <t>2008</t>
  </si>
  <si>
    <t>Kenilworth</t>
  </si>
  <si>
    <t>2009 Linden City - County of Union</t>
  </si>
  <si>
    <t>2009</t>
  </si>
  <si>
    <t>Linden</t>
  </si>
  <si>
    <t>2010 Mountainside Borough - County of Union</t>
  </si>
  <si>
    <t>2010</t>
  </si>
  <si>
    <t>Mountainside</t>
  </si>
  <si>
    <t>2011 New Providence Borough - County of Union</t>
  </si>
  <si>
    <t>2011</t>
  </si>
  <si>
    <t>New Providence</t>
  </si>
  <si>
    <t>2012 Plainfield City - County of Union</t>
  </si>
  <si>
    <t>2012</t>
  </si>
  <si>
    <t>Plainfield</t>
  </si>
  <si>
    <t>2013 Rahway City - County of Union</t>
  </si>
  <si>
    <t>2013</t>
  </si>
  <si>
    <t>Rahway</t>
  </si>
  <si>
    <t>2014 Roselle Borough - County of Union</t>
  </si>
  <si>
    <t>2014</t>
  </si>
  <si>
    <t>Roselle</t>
  </si>
  <si>
    <t>2015 Roselle Park Borough - County of Union</t>
  </si>
  <si>
    <t>2015</t>
  </si>
  <si>
    <t>Roselle Park</t>
  </si>
  <si>
    <t>2016 Scotch Plains Township - County of Union</t>
  </si>
  <si>
    <t>2016</t>
  </si>
  <si>
    <t>Scotch Plains</t>
  </si>
  <si>
    <t>2017 Springfield Township - County of Union</t>
  </si>
  <si>
    <t>2017</t>
  </si>
  <si>
    <t>2018 Summit City - County of Union</t>
  </si>
  <si>
    <t>2018</t>
  </si>
  <si>
    <t>Summit</t>
  </si>
  <si>
    <t>2019 Union Township - County of Union</t>
  </si>
  <si>
    <t>2019</t>
  </si>
  <si>
    <t>2020 Westfield Township - County of Union</t>
  </si>
  <si>
    <t>2020</t>
  </si>
  <si>
    <t>Westfield</t>
  </si>
  <si>
    <t>2021 Winfield Township - County of Union</t>
  </si>
  <si>
    <t>2021</t>
  </si>
  <si>
    <t>Winfield</t>
  </si>
  <si>
    <t>2100 Warren County - County of Warren</t>
  </si>
  <si>
    <t>2100</t>
  </si>
  <si>
    <t>2101 Allamuchy Township - County of Warren</t>
  </si>
  <si>
    <t>2101</t>
  </si>
  <si>
    <t>Allamuchy</t>
  </si>
  <si>
    <t>2102 Alpha Borough - County of Warren</t>
  </si>
  <si>
    <t>2102</t>
  </si>
  <si>
    <t>Alpha</t>
  </si>
  <si>
    <t>2103 Belvidere Township - County of Warren</t>
  </si>
  <si>
    <t>2103</t>
  </si>
  <si>
    <t>Belvidere</t>
  </si>
  <si>
    <t>2104 Blairstown Township - County of Warren</t>
  </si>
  <si>
    <t>2104</t>
  </si>
  <si>
    <t>Blairstown</t>
  </si>
  <si>
    <t>2105 Franklin Township - County of Warren</t>
  </si>
  <si>
    <t>2105</t>
  </si>
  <si>
    <t>2106 Frelinghuysen Township - County of Warren</t>
  </si>
  <si>
    <t>2106</t>
  </si>
  <si>
    <t>Frelinghuysen</t>
  </si>
  <si>
    <t>2107 Greenwich Township - County of Warren</t>
  </si>
  <si>
    <t>2107</t>
  </si>
  <si>
    <t>2108 Hackettstown Town - County of Warren</t>
  </si>
  <si>
    <t>2108</t>
  </si>
  <si>
    <t>Hackettstown</t>
  </si>
  <si>
    <t>2109 Hardwick Township - County of Warren</t>
  </si>
  <si>
    <t>2109</t>
  </si>
  <si>
    <t>Hardwick</t>
  </si>
  <si>
    <t>2110 Harmony Township - County of Warren</t>
  </si>
  <si>
    <t>2110</t>
  </si>
  <si>
    <t>Harmony</t>
  </si>
  <si>
    <t>2111 Hope Township - County of Warren</t>
  </si>
  <si>
    <t>2111</t>
  </si>
  <si>
    <t>Hope</t>
  </si>
  <si>
    <t>2112 Independence Township - County of Warren</t>
  </si>
  <si>
    <t>2112</t>
  </si>
  <si>
    <t>Independence</t>
  </si>
  <si>
    <t>2113 Knowlton Township - County of Warren</t>
  </si>
  <si>
    <t>2113</t>
  </si>
  <si>
    <t>Knowlton</t>
  </si>
  <si>
    <t>2114 Liberty Township - County of Warren</t>
  </si>
  <si>
    <t>2114</t>
  </si>
  <si>
    <t>Liberty</t>
  </si>
  <si>
    <t>2115 Lopatcong Township - County of Warren</t>
  </si>
  <si>
    <t>2115</t>
  </si>
  <si>
    <t>Lopatcong</t>
  </si>
  <si>
    <t>2116 Mansfield Township - County of Warren</t>
  </si>
  <si>
    <t>2116</t>
  </si>
  <si>
    <t>2117 Oxford Township - County of Warren</t>
  </si>
  <si>
    <t>2117</t>
  </si>
  <si>
    <t>Oxford</t>
  </si>
  <si>
    <t>2119 Phillipsburg Town - County of Warren</t>
  </si>
  <si>
    <t>2119</t>
  </si>
  <si>
    <t>Phillipsburg</t>
  </si>
  <si>
    <t>2120 Pohatcong Township - County of Warren</t>
  </si>
  <si>
    <t>2120</t>
  </si>
  <si>
    <t>Pohatcong</t>
  </si>
  <si>
    <t>2121 Washington Borough - County of Warren</t>
  </si>
  <si>
    <t>2121</t>
  </si>
  <si>
    <t>2122 Washington Township - County of Warren</t>
  </si>
  <si>
    <t>2122</t>
  </si>
  <si>
    <t>2123 White Township - County of Warren</t>
  </si>
  <si>
    <t>2123</t>
  </si>
  <si>
    <t>White</t>
  </si>
  <si>
    <t>0001 Select your Local Government</t>
  </si>
  <si>
    <t>a</t>
  </si>
  <si>
    <t>1114 Princeton - County of Mercer</t>
  </si>
  <si>
    <t>1114</t>
  </si>
  <si>
    <t>ufb</t>
  </si>
  <si>
    <t>header</t>
  </si>
  <si>
    <t>officers</t>
  </si>
  <si>
    <t>cao</t>
  </si>
  <si>
    <t>mc</t>
  </si>
  <si>
    <t>board</t>
  </si>
  <si>
    <t>file</t>
  </si>
  <si>
    <t>web</t>
  </si>
  <si>
    <t>Filename:</t>
  </si>
  <si>
    <t>mayor</t>
  </si>
  <si>
    <t>board1</t>
  </si>
  <si>
    <t>board2</t>
  </si>
  <si>
    <t>board3</t>
  </si>
  <si>
    <t>board4</t>
  </si>
  <si>
    <t>board5</t>
  </si>
  <si>
    <t>board6</t>
  </si>
  <si>
    <t>board7</t>
  </si>
  <si>
    <t>board8</t>
  </si>
  <si>
    <t>board9</t>
  </si>
  <si>
    <t>board10</t>
  </si>
  <si>
    <t>board11</t>
  </si>
  <si>
    <t>muni_code</t>
  </si>
  <si>
    <t>website</t>
  </si>
  <si>
    <t>phone</t>
  </si>
  <si>
    <t>address1</t>
  </si>
  <si>
    <t>address2</t>
  </si>
  <si>
    <t>address3</t>
  </si>
  <si>
    <t>NJ</t>
  </si>
  <si>
    <t>State:</t>
  </si>
  <si>
    <t>Zip:</t>
  </si>
  <si>
    <t>Chief Administrative Officer</t>
  </si>
  <si>
    <t>Mailing Address:</t>
  </si>
  <si>
    <t>Municode:</t>
  </si>
  <si>
    <t>ptb</t>
  </si>
  <si>
    <t>mpt</t>
  </si>
  <si>
    <t>ml</t>
  </si>
  <si>
    <t>mop</t>
  </si>
  <si>
    <t>fdatl</t>
  </si>
  <si>
    <t>osdtl</t>
  </si>
  <si>
    <t>lsd</t>
  </si>
  <si>
    <t>rsd</t>
  </si>
  <si>
    <t>cp</t>
  </si>
  <si>
    <t>cl</t>
  </si>
  <si>
    <t>cbh</t>
  </si>
  <si>
    <t>cos</t>
  </si>
  <si>
    <t>octl</t>
  </si>
  <si>
    <t>tbud</t>
  </si>
  <si>
    <t>ttv</t>
  </si>
  <si>
    <t>ars</t>
  </si>
  <si>
    <t>cmptr</t>
  </si>
  <si>
    <t>cmptl</t>
  </si>
  <si>
    <t>ciartp</t>
  </si>
  <si>
    <t>dt</t>
  </si>
  <si>
    <t>ptc</t>
  </si>
  <si>
    <t>ttl</t>
  </si>
  <si>
    <t>ttrc</t>
  </si>
  <si>
    <t>rseu</t>
  </si>
  <si>
    <t>puac</t>
  </si>
  <si>
    <t>meta</t>
  </si>
  <si>
    <t>First Name</t>
  </si>
  <si>
    <t>Last Name</t>
  </si>
  <si>
    <t>Middle Name</t>
  </si>
  <si>
    <t>babrut</t>
  </si>
  <si>
    <t>arbt</t>
  </si>
  <si>
    <t>rut</t>
  </si>
  <si>
    <t>tarbt</t>
  </si>
  <si>
    <t>ptcrut</t>
  </si>
  <si>
    <t>sav</t>
  </si>
  <si>
    <t>lr</t>
  </si>
  <si>
    <t>stnoosa</t>
  </si>
  <si>
    <t>uccf</t>
  </si>
  <si>
    <t>ssa</t>
  </si>
  <si>
    <t>arosa</t>
  </si>
  <si>
    <t>pprg</t>
  </si>
  <si>
    <t>osi</t>
  </si>
  <si>
    <t>rdt</t>
  </si>
  <si>
    <t>ltmp</t>
  </si>
  <si>
    <t>mlt</t>
  </si>
  <si>
    <t>oslt</t>
  </si>
  <si>
    <t>aldst</t>
  </si>
  <si>
    <t>aor</t>
  </si>
  <si>
    <t>tar</t>
  </si>
  <si>
    <t>as</t>
  </si>
  <si>
    <t>lua</t>
  </si>
  <si>
    <t>ucc</t>
  </si>
  <si>
    <t>ins</t>
  </si>
  <si>
    <t>ps</t>
  </si>
  <si>
    <t>pw</t>
  </si>
  <si>
    <t>hhs</t>
  </si>
  <si>
    <t>pr</t>
  </si>
  <si>
    <t>eil</t>
  </si>
  <si>
    <t>ucl</t>
  </si>
  <si>
    <t>ubp</t>
  </si>
  <si>
    <t>con</t>
  </si>
  <si>
    <t>se</t>
  </si>
  <si>
    <t>jud</t>
  </si>
  <si>
    <t>ss</t>
  </si>
  <si>
    <t>cpd</t>
  </si>
  <si>
    <t>cap</t>
  </si>
  <si>
    <t>debt</t>
  </si>
  <si>
    <t>defchr</t>
  </si>
  <si>
    <t>dt1sd</t>
  </si>
  <si>
    <t>aoa</t>
  </si>
  <si>
    <t>totba</t>
  </si>
  <si>
    <t>gg</t>
  </si>
  <si>
    <t>sbi</t>
  </si>
  <si>
    <t>item</t>
  </si>
  <si>
    <t>apv</t>
  </si>
  <si>
    <t>vl-ps</t>
  </si>
  <si>
    <t>r-os</t>
  </si>
  <si>
    <t>f-pp</t>
  </si>
  <si>
    <t>c-cc</t>
  </si>
  <si>
    <t>i-cg</t>
  </si>
  <si>
    <t>a-oe</t>
  </si>
  <si>
    <t>rr</t>
  </si>
  <si>
    <t>bpp</t>
  </si>
  <si>
    <t>totas</t>
  </si>
  <si>
    <t>aratv</t>
  </si>
  <si>
    <t>evtp</t>
  </si>
  <si>
    <t>anptafs</t>
  </si>
  <si>
    <t>anptafc</t>
  </si>
  <si>
    <t>nctbdatc</t>
  </si>
  <si>
    <t>npptafdstc</t>
  </si>
  <si>
    <t>apomta</t>
  </si>
  <si>
    <t>pevnep</t>
  </si>
  <si>
    <t>apvep</t>
  </si>
  <si>
    <t>project</t>
  </si>
  <si>
    <t>gtotex</t>
  </si>
  <si>
    <t>totex</t>
  </si>
  <si>
    <t>bpc</t>
  </si>
  <si>
    <t>gb</t>
  </si>
  <si>
    <t>ssdhm</t>
  </si>
  <si>
    <t>po</t>
  </si>
  <si>
    <t>ff</t>
  </si>
  <si>
    <t>auenl</t>
  </si>
  <si>
    <t>anuenl</t>
  </si>
  <si>
    <t>totpc</t>
  </si>
  <si>
    <t>civser</t>
  </si>
  <si>
    <t>hb</t>
  </si>
  <si>
    <t>sc</t>
  </si>
  <si>
    <t>pc</t>
  </si>
  <si>
    <t>es</t>
  </si>
  <si>
    <t>fam</t>
  </si>
  <si>
    <t>ccsc</t>
  </si>
  <si>
    <t>subtot</t>
  </si>
  <si>
    <t>aehb</t>
  </si>
  <si>
    <t>eohb</t>
  </si>
  <si>
    <t>rhb</t>
  </si>
  <si>
    <t>gtot</t>
  </si>
  <si>
    <t>tot</t>
  </si>
  <si>
    <t>mc-shbp</t>
  </si>
  <si>
    <t>pd-shbp</t>
  </si>
  <si>
    <t>surv</t>
  </si>
  <si>
    <t>aal</t>
  </si>
  <si>
    <t>ciaal</t>
  </si>
  <si>
    <t>totaal</t>
  </si>
  <si>
    <t>tfacurr</t>
  </si>
  <si>
    <t>tfrprior</t>
  </si>
  <si>
    <t>outdebt</t>
  </si>
  <si>
    <t>ufd</t>
  </si>
  <si>
    <t>mpda</t>
  </si>
  <si>
    <t>mpno</t>
  </si>
  <si>
    <t>mpdo</t>
  </si>
  <si>
    <t>mplod</t>
  </si>
  <si>
    <t>totcurr</t>
  </si>
  <si>
    <t>pop</t>
  </si>
  <si>
    <t>pcgd</t>
  </si>
  <si>
    <t>pcnd</t>
  </si>
  <si>
    <t>3yavg</t>
  </si>
  <si>
    <t>ndp3avg</t>
  </si>
  <si>
    <t>ufp</t>
  </si>
  <si>
    <t>ufi</t>
  </si>
  <si>
    <t>banp</t>
  </si>
  <si>
    <t>bani</t>
  </si>
  <si>
    <t>bp</t>
  </si>
  <si>
    <t>bi</t>
  </si>
  <si>
    <t>lodp</t>
  </si>
  <si>
    <t>lodi</t>
  </si>
  <si>
    <t>totubl</t>
  </si>
  <si>
    <t>totprin</t>
  </si>
  <si>
    <t>totint</t>
  </si>
  <si>
    <t>ptcyb</t>
  </si>
  <si>
    <t>totgg</t>
  </si>
  <si>
    <t>totgo</t>
  </si>
  <si>
    <t>totcel</t>
  </si>
  <si>
    <t>tototh</t>
  </si>
  <si>
    <t>ratcurr</t>
  </si>
  <si>
    <t>ratprior</t>
  </si>
  <si>
    <t>nobrat</t>
  </si>
  <si>
    <t>ssp</t>
  </si>
  <si>
    <t>shareser</t>
  </si>
  <si>
    <t>afd</t>
  </si>
  <si>
    <t>totnmtl</t>
  </si>
  <si>
    <t>raetl</t>
  </si>
  <si>
    <t>cie</t>
  </si>
  <si>
    <t>de</t>
  </si>
  <si>
    <t>da</t>
  </si>
  <si>
    <t>ndce</t>
  </si>
  <si>
    <t>ndca</t>
  </si>
  <si>
    <t>mde</t>
  </si>
  <si>
    <t>mda</t>
  </si>
  <si>
    <t>totea</t>
  </si>
  <si>
    <t>aea</t>
  </si>
  <si>
    <t>ack</t>
  </si>
  <si>
    <t xml:space="preserve">How many years are the members’ terms? </t>
  </si>
  <si>
    <t>Municipal Manager ______</t>
  </si>
  <si>
    <t xml:space="preserve">The Mayor makes the following unilateral appointments: </t>
  </si>
  <si>
    <t>The Mayor makes the following appointments with the advice and consent of the governing body</t>
  </si>
  <si>
    <t xml:space="preserve">The governing body makes the following appointments: </t>
  </si>
  <si>
    <t xml:space="preserve">The Chief Executive (an official other than the Mayor ) makes the following appointments: </t>
  </si>
  <si>
    <t xml:space="preserve">Please list: </t>
  </si>
  <si>
    <t>Website:</t>
  </si>
  <si>
    <t>Phone Number:</t>
  </si>
  <si>
    <r>
      <t>a.</t>
    </r>
    <r>
      <rPr>
        <sz val="8"/>
        <color theme="1"/>
        <rFont val="Times New Roman"/>
        <family val="1"/>
      </rPr>
      <t xml:space="preserve">       </t>
    </r>
    <r>
      <rPr>
        <sz val="8"/>
        <color theme="1"/>
        <rFont val="Calibri"/>
        <family val="2"/>
        <scheme val="minor"/>
      </rPr>
      <t>Is the Mayor  Directly Elected ___ or Selected from governing body members ___</t>
    </r>
  </si>
  <si>
    <r>
      <t>a.</t>
    </r>
    <r>
      <rPr>
        <sz val="8"/>
        <color theme="1"/>
        <rFont val="Times New Roman"/>
        <family val="1"/>
      </rPr>
      <t xml:space="preserve">       </t>
    </r>
    <r>
      <rPr>
        <sz val="8"/>
        <color theme="1"/>
        <rFont val="Calibri"/>
        <family val="2"/>
        <scheme val="minor"/>
      </rPr>
      <t>Is the Mayor included as a Council/Committee member?  Yes ___   No ___</t>
    </r>
  </si>
  <si>
    <r>
      <t>a.</t>
    </r>
    <r>
      <rPr>
        <sz val="8"/>
        <color theme="1"/>
        <rFont val="Times New Roman"/>
        <family val="1"/>
      </rPr>
      <t xml:space="preserve">       </t>
    </r>
    <r>
      <rPr>
        <sz val="8"/>
        <color theme="1"/>
        <rFont val="Calibri"/>
        <family val="2"/>
        <scheme val="minor"/>
      </rPr>
      <t>Does the Mayor vote  regularly ___   or only as a tie-breaker ___</t>
    </r>
  </si>
  <si>
    <r>
      <t>a.</t>
    </r>
    <r>
      <rPr>
        <sz val="8"/>
        <color theme="1"/>
        <rFont val="Times New Roman"/>
        <family val="1"/>
      </rPr>
      <t xml:space="preserve">       </t>
    </r>
    <r>
      <rPr>
        <sz val="8"/>
        <color theme="1"/>
        <rFont val="Calibri"/>
        <family val="2"/>
        <scheme val="minor"/>
      </rPr>
      <t>Does the Mayor have veto power over ordinances  Yes ___ No ___</t>
    </r>
  </si>
  <si>
    <r>
      <t>a.</t>
    </r>
    <r>
      <rPr>
        <sz val="8"/>
        <color theme="1"/>
        <rFont val="Times New Roman"/>
        <family val="1"/>
      </rPr>
      <t xml:space="preserve">       </t>
    </r>
    <r>
      <rPr>
        <sz val="8"/>
        <color theme="1"/>
        <rFont val="Calibri"/>
        <family val="2"/>
        <scheme val="minor"/>
      </rPr>
      <t>How many years is the mayor’s term? ______</t>
    </r>
  </si>
  <si>
    <r>
      <t>1.</t>
    </r>
    <r>
      <rPr>
        <sz val="8"/>
        <color theme="1"/>
        <rFont val="Times New Roman"/>
        <family val="1"/>
      </rPr>
      <t xml:space="preserve">       </t>
    </r>
    <r>
      <rPr>
        <sz val="8"/>
        <color theme="1"/>
        <rFont val="Calibri"/>
        <family val="2"/>
        <scheme val="minor"/>
      </rPr>
      <t>The following questions apply to the Governing Body:</t>
    </r>
  </si>
  <si>
    <r>
      <t>a.</t>
    </r>
    <r>
      <rPr>
        <sz val="8"/>
        <color theme="1"/>
        <rFont val="Times New Roman"/>
        <family val="1"/>
      </rPr>
      <t xml:space="preserve">       </t>
    </r>
    <r>
      <rPr>
        <sz val="8"/>
        <color theme="1"/>
        <rFont val="Calibri"/>
        <family val="2"/>
        <scheme val="minor"/>
      </rPr>
      <t>Does the municipality have a Council President:   Yes ___   No ___</t>
    </r>
  </si>
  <si>
    <r>
      <t>a.</t>
    </r>
    <r>
      <rPr>
        <sz val="8"/>
        <color theme="1"/>
        <rFont val="Times New Roman"/>
        <family val="1"/>
      </rPr>
      <t xml:space="preserve">       </t>
    </r>
    <r>
      <rPr>
        <sz val="8"/>
        <color theme="1"/>
        <rFont val="Calibri"/>
        <family val="2"/>
        <scheme val="minor"/>
      </rPr>
      <t>Number of Council Members (including Council President) or Committee Members  ____________</t>
    </r>
  </si>
  <si>
    <r>
      <t>a.</t>
    </r>
    <r>
      <rPr>
        <sz val="8"/>
        <color theme="1"/>
        <rFont val="Times New Roman"/>
        <family val="1"/>
      </rPr>
      <t xml:space="preserve">       </t>
    </r>
    <r>
      <rPr>
        <sz val="8"/>
        <color theme="1"/>
        <rFont val="Calibri"/>
        <family val="2"/>
        <scheme val="minor"/>
      </rPr>
      <t>Are the terms:  Staggered ____ Concurrent ____</t>
    </r>
  </si>
  <si>
    <r>
      <t>a.</t>
    </r>
    <r>
      <rPr>
        <sz val="8"/>
        <color theme="1"/>
        <rFont val="Times New Roman"/>
        <family val="1"/>
      </rPr>
      <t xml:space="preserve">       </t>
    </r>
    <r>
      <rPr>
        <sz val="8"/>
        <color theme="1"/>
        <rFont val="Calibri"/>
        <family val="2"/>
        <scheme val="minor"/>
      </rPr>
      <t>Council can override the Mayor’s veto by a 2/3 vote:  Yes ___ No ___</t>
    </r>
  </si>
  <si>
    <r>
      <t>1.</t>
    </r>
    <r>
      <rPr>
        <sz val="8"/>
        <color theme="1"/>
        <rFont val="Times New Roman"/>
        <family val="1"/>
      </rPr>
      <t xml:space="preserve">       </t>
    </r>
    <r>
      <rPr>
        <sz val="8"/>
        <color theme="1"/>
        <rFont val="Calibri"/>
        <family val="2"/>
        <scheme val="minor"/>
      </rPr>
      <t>Who is the chief executive in the municipality?</t>
    </r>
  </si>
  <si>
    <r>
      <t>1.</t>
    </r>
    <r>
      <rPr>
        <sz val="8"/>
        <color theme="1"/>
        <rFont val="Times New Roman"/>
        <family val="1"/>
      </rPr>
      <t xml:space="preserve">       </t>
    </r>
    <r>
      <rPr>
        <sz val="8"/>
        <color theme="1"/>
        <rFont val="Calibri"/>
        <family val="2"/>
        <scheme val="minor"/>
      </rPr>
      <t>Does your municipality have wards?  Yes ___   No ___  If yes, how many? ______</t>
    </r>
  </si>
  <si>
    <r>
      <t>1.</t>
    </r>
    <r>
      <rPr>
        <sz val="8"/>
        <color theme="1"/>
        <rFont val="Times New Roman"/>
        <family val="1"/>
      </rPr>
      <t xml:space="preserve">       </t>
    </r>
    <r>
      <rPr>
        <sz val="8"/>
        <color theme="1"/>
        <rFont val="Calibri"/>
        <family val="2"/>
        <scheme val="minor"/>
      </rPr>
      <t>Municipal elections are:  Partisan ____ or Non-Partisan ____</t>
    </r>
  </si>
  <si>
    <r>
      <t>1.</t>
    </r>
    <r>
      <rPr>
        <sz val="8"/>
        <color theme="1"/>
        <rFont val="Times New Roman"/>
        <family val="1"/>
      </rPr>
      <t xml:space="preserve">       </t>
    </r>
    <r>
      <rPr>
        <sz val="8"/>
        <color theme="1"/>
        <rFont val="Calibri"/>
        <family val="2"/>
        <scheme val="minor"/>
      </rPr>
      <t>Appointments:</t>
    </r>
  </si>
  <si>
    <r>
      <t>1.</t>
    </r>
    <r>
      <rPr>
        <sz val="8"/>
        <color theme="1"/>
        <rFont val="Times New Roman"/>
        <family val="1"/>
      </rPr>
      <t xml:space="preserve">       </t>
    </r>
    <r>
      <rPr>
        <sz val="8"/>
        <color theme="1"/>
        <rFont val="Calibri"/>
        <family val="2"/>
        <scheme val="minor"/>
      </rPr>
      <t>How many departments are in the municipality (not including municipal clerk or tax assessor)? ________</t>
    </r>
  </si>
  <si>
    <r>
      <t>1.</t>
    </r>
    <r>
      <rPr>
        <sz val="8"/>
        <color theme="1"/>
        <rFont val="Times New Roman"/>
        <family val="1"/>
      </rPr>
      <t xml:space="preserve">       </t>
    </r>
    <r>
      <rPr>
        <sz val="8"/>
        <color theme="1"/>
        <rFont val="Calibri"/>
        <family val="2"/>
        <scheme val="minor"/>
      </rPr>
      <t>Has your municipality adopted an administrative code?  Yes ___  No ___</t>
    </r>
  </si>
  <si>
    <r>
      <t>1.</t>
    </r>
    <r>
      <rPr>
        <sz val="8"/>
        <color theme="1"/>
        <rFont val="Times New Roman"/>
        <family val="1"/>
      </rPr>
      <t xml:space="preserve">       </t>
    </r>
    <r>
      <rPr>
        <sz val="8"/>
        <color theme="1"/>
        <rFont val="Calibri"/>
        <family val="2"/>
        <scheme val="minor"/>
      </rPr>
      <t>Is your municipality subject to the provisions of Title 11A (Civil Service)?   Yes ___  No ___</t>
    </r>
  </si>
  <si>
    <t>The following questions apply to the Mayor:</t>
  </si>
  <si>
    <t xml:space="preserve">  </t>
  </si>
  <si>
    <t>54</t>
  </si>
  <si>
    <t>Deficit General Budget</t>
  </si>
  <si>
    <t>Surplus General Budget</t>
  </si>
  <si>
    <t>Offsets</t>
  </si>
  <si>
    <t>Year:</t>
  </si>
  <si>
    <t>State of New Jersey</t>
  </si>
  <si>
    <t>Local Government Services</t>
  </si>
  <si>
    <t>Municipal User Friendly Budget</t>
  </si>
  <si>
    <t>Sheet UFB-2</t>
  </si>
  <si>
    <t>Sheet UFB-6</t>
  </si>
  <si>
    <t>Current Year Average Residential Assessment</t>
  </si>
  <si>
    <t>Surplus</t>
  </si>
  <si>
    <t>Adopted</t>
  </si>
  <si>
    <t>Introduced</t>
  </si>
  <si>
    <t>(To be used to calculate the current year tax rate)</t>
  </si>
  <si>
    <t>Amount to be raised by taxation</t>
  </si>
  <si>
    <t xml:space="preserve">Landfill / Solid Waste Disposal </t>
  </si>
  <si>
    <t>ASSESSED PROPERTY VALUATIONS - EXEMPT PROPERTY - PROPERTY TAX APPEAL DATA</t>
  </si>
  <si>
    <t>Number of pending property tax appeals in State Tax Court</t>
  </si>
  <si>
    <t>Long Term Tax Exemptions</t>
  </si>
  <si>
    <t>Public and Private Revenue</t>
  </si>
  <si>
    <t>util5</t>
  </si>
  <si>
    <t>lod</t>
  </si>
  <si>
    <t>ndp3ya</t>
  </si>
  <si>
    <t>Notes</t>
  </si>
  <si>
    <t xml:space="preserve">
</t>
  </si>
  <si>
    <t xml:space="preserve">USER FRIENDLY BUDGET SECTION - Notes </t>
  </si>
  <si>
    <t>(Press ALT-Enter to go to a new line in each cell)</t>
  </si>
  <si>
    <t>ACCUMULATED ABSENCE LIABILITY</t>
  </si>
  <si>
    <t>UFB-9 Accumulated Absence Liability</t>
  </si>
  <si>
    <t>Note - other health insurances such as dental and vision are not included in this analysis unless included in the employees total premium.  Therefore, the total from this sheet may not agree with the budgeted appropriation.</t>
  </si>
  <si>
    <t>Municipality:</t>
  </si>
  <si>
    <t>Prior Year # of Covered Members (Medical &amp; Rx)</t>
  </si>
  <si>
    <t>="mailto:ufb.lgs@dca.nj.gov?subject="&amp;n6&amp;"&amp;body= "&amp;K18&amp;" "&amp;M18&amp;" - CFO, Certify that all information in this email is accurate.%0A%0AAttached "&amp;n6&amp;"."</t>
  </si>
  <si>
    <t>Registered Municipal Accountant</t>
  </si>
  <si>
    <t>Total Prior Year Cost</t>
  </si>
  <si>
    <t>Prior Year Annual Cost per Employee (Average)</t>
  </si>
  <si>
    <t>Arts and Culture</t>
  </si>
  <si>
    <t>Trust Fund</t>
  </si>
  <si>
    <t>56</t>
  </si>
  <si>
    <t>Arts and Cultural Levy Tax</t>
  </si>
  <si>
    <t>Municipal Arts and Culture</t>
  </si>
  <si>
    <t>Debt Authorized (BNI)</t>
  </si>
  <si>
    <t>Public &amp; Private</t>
  </si>
  <si>
    <r>
      <t xml:space="preserve">Is the Local Government required to comply with N.J.S.A. 11A </t>
    </r>
    <r>
      <rPr>
        <b/>
        <u/>
        <sz val="16"/>
        <color indexed="8"/>
        <rFont val="Times New Roman"/>
        <family val="1"/>
      </rPr>
      <t>(Civil Service)</t>
    </r>
    <r>
      <rPr>
        <b/>
        <sz val="16"/>
        <color indexed="8"/>
        <rFont val="Times New Roman"/>
        <family val="1"/>
      </rPr>
      <t>?</t>
    </r>
    <r>
      <rPr>
        <sz val="16"/>
        <color indexed="8"/>
        <rFont val="Times New Roman"/>
        <family val="1"/>
      </rPr>
      <t xml:space="preserve"> - YES or NO</t>
    </r>
  </si>
  <si>
    <t>3 Year Average Property Valuation</t>
  </si>
  <si>
    <t>Net Debt as % of 3 Year Average Property Valuation</t>
  </si>
  <si>
    <t>Department</t>
  </si>
  <si>
    <t>Lead or Recipient Agency</t>
  </si>
  <si>
    <t>Type of Shared Service</t>
  </si>
  <si>
    <t>Lead</t>
  </si>
  <si>
    <t>Recipient</t>
  </si>
  <si>
    <t>Shared Service Type</t>
  </si>
  <si>
    <t>EMS / Dispatch</t>
  </si>
  <si>
    <t>Animal Control</t>
  </si>
  <si>
    <t>Police</t>
  </si>
  <si>
    <t>Fire</t>
  </si>
  <si>
    <t>Recycling</t>
  </si>
  <si>
    <t>Fleet / Fleet Maintenance</t>
  </si>
  <si>
    <t>Landfill / Solid Waste Disposal</t>
  </si>
  <si>
    <t>Tax Collection / Assessment</t>
  </si>
  <si>
    <t>Information Technology</t>
  </si>
  <si>
    <t>Transportation</t>
  </si>
  <si>
    <t>Accounting / Finance</t>
  </si>
  <si>
    <t>Snow Removal</t>
  </si>
  <si>
    <t>Equipment</t>
  </si>
  <si>
    <t>Water Utility</t>
  </si>
  <si>
    <t>Property Management / Maintenance</t>
  </si>
  <si>
    <t>Clerk / Registrar</t>
  </si>
  <si>
    <t>Communications</t>
  </si>
  <si>
    <t>Administration</t>
  </si>
  <si>
    <t>Engineering</t>
  </si>
  <si>
    <t>Shared Facilities</t>
  </si>
  <si>
    <t>Human Resources</t>
  </si>
  <si>
    <t>Grants</t>
  </si>
  <si>
    <t>Education (inclusing Library)</t>
  </si>
  <si>
    <t>Affordable Housing (COAH)</t>
  </si>
  <si>
    <t>Emergency Management</t>
  </si>
  <si>
    <t>Legal</t>
  </si>
  <si>
    <t>Economic Development</t>
  </si>
  <si>
    <t>Stormwater</t>
  </si>
  <si>
    <t>Parking Management</t>
  </si>
  <si>
    <t>Crossing Guard</t>
  </si>
  <si>
    <t>Type Prep</t>
  </si>
  <si>
    <t>Sewer Utility</t>
  </si>
  <si>
    <t>Amount Received Page Total</t>
  </si>
  <si>
    <t>Amount Paid Page Total</t>
  </si>
  <si>
    <t>Page Total</t>
  </si>
  <si>
    <t>Amount Paid Total</t>
  </si>
  <si>
    <t>Amount Received Total</t>
  </si>
  <si>
    <t>Agencies</t>
  </si>
  <si>
    <t>Agencies Prep</t>
  </si>
  <si>
    <t>Aberdeen Township, Monmouth County</t>
  </si>
  <si>
    <t>Absecon City, Atlantic County</t>
  </si>
  <si>
    <t>Alexandria Township, Hunterdon County</t>
  </si>
  <si>
    <t>Allamuchy Township, Warren County</t>
  </si>
  <si>
    <t>Allendale Borough, Bergen County</t>
  </si>
  <si>
    <t>Allenhurst Borough, Monmouth County</t>
  </si>
  <si>
    <t>Allentown Borough, Monmouth County</t>
  </si>
  <si>
    <t>Alloway Township, Salem County</t>
  </si>
  <si>
    <t>Alpha Borough, Warren County</t>
  </si>
  <si>
    <t>Alpine Borough, Bergen County</t>
  </si>
  <si>
    <t>Andover Borough, Sussex County</t>
  </si>
  <si>
    <t>Andover Township, Sussex County</t>
  </si>
  <si>
    <t>Asbury Park City, Monmouth County</t>
  </si>
  <si>
    <t>Atlantic City City, Atlantic County</t>
  </si>
  <si>
    <t>Atlantic Highlands Borough, Monmouth County</t>
  </si>
  <si>
    <t>Audubon Borough, Camden County</t>
  </si>
  <si>
    <t>Audubon Park Borough, Camden County</t>
  </si>
  <si>
    <t>Avalon Borough, Cape May County</t>
  </si>
  <si>
    <t>Avon-by-the-Sea Borough, Monmouth County</t>
  </si>
  <si>
    <t>Barnegat Light Borough, Ocean County</t>
  </si>
  <si>
    <t>Barnegat Township, Ocean County</t>
  </si>
  <si>
    <t>Barrington Borough, Camden County</t>
  </si>
  <si>
    <t>Bass River Township, Burlington County</t>
  </si>
  <si>
    <t>Bay Head Borough, Ocean County</t>
  </si>
  <si>
    <t>Bayonne City, Hudson County</t>
  </si>
  <si>
    <t>Beach Haven Borough, Ocean County</t>
  </si>
  <si>
    <t>Beachwood Borough, Ocean County</t>
  </si>
  <si>
    <t>Bedminster Township, Somerset County</t>
  </si>
  <si>
    <t>Belleville Township, Essex County</t>
  </si>
  <si>
    <t>Bellmawr Borough, Camden County</t>
  </si>
  <si>
    <t>Belmar Borough, Monmouth County</t>
  </si>
  <si>
    <t>Belvidere Town, Warren County</t>
  </si>
  <si>
    <t>Bergenfield Borough, Bergen County</t>
  </si>
  <si>
    <t>Berkeley Heights Township, Union County</t>
  </si>
  <si>
    <t>Berkeley Township, Ocean County</t>
  </si>
  <si>
    <t>Berlin Borough, Camden County</t>
  </si>
  <si>
    <t>Berlin Township, Camden County</t>
  </si>
  <si>
    <t>Bernards Township, Somerset County</t>
  </si>
  <si>
    <t>Bernardsville Borough, Somerset County</t>
  </si>
  <si>
    <t>Bethlehem Township, Hunterdon County</t>
  </si>
  <si>
    <t>Beverly City, Burlington County</t>
  </si>
  <si>
    <t>Blairstown Township, Warren County</t>
  </si>
  <si>
    <t>Bloomfield Township, Essex County</t>
  </si>
  <si>
    <t>Bloomingdale Borough, Passaic County</t>
  </si>
  <si>
    <t>Bloomsbury Borough, Hunterdon County</t>
  </si>
  <si>
    <t>Bogota Borough, Bergen County</t>
  </si>
  <si>
    <t>Boonton Town, Morris County</t>
  </si>
  <si>
    <t>Boonton Township, Morris County</t>
  </si>
  <si>
    <t>Bordentown City, Burlington County</t>
  </si>
  <si>
    <t>Bordentown Township, Burlington County</t>
  </si>
  <si>
    <t>Bound Brook Borough, Somerset County</t>
  </si>
  <si>
    <t>Bradley Beach Borough, Monmouth County</t>
  </si>
  <si>
    <t>Branchville Borough, Sussex County</t>
  </si>
  <si>
    <t>Brick Township, Ocean County</t>
  </si>
  <si>
    <t>Bridgeton City, Cumberland County</t>
  </si>
  <si>
    <t>Bridgewater Township, Somerset County</t>
  </si>
  <si>
    <t>Brielle Borough, Monmouth County</t>
  </si>
  <si>
    <t>Brigantine City, Atlantic County</t>
  </si>
  <si>
    <t>Brooklawn Borough, Camden County</t>
  </si>
  <si>
    <t>Buena Borough, Atlantic County</t>
  </si>
  <si>
    <t>Buena Vista Township, Atlantic County</t>
  </si>
  <si>
    <t>Burlington City, Burlington County</t>
  </si>
  <si>
    <t>Burlington Township, Burlington County</t>
  </si>
  <si>
    <t>Butler Borough, Morris County</t>
  </si>
  <si>
    <t>Byram Township, Sussex County</t>
  </si>
  <si>
    <t>Caldwell Borough, Essex County</t>
  </si>
  <si>
    <t>Califon Borough, Hunterdon County</t>
  </si>
  <si>
    <t>Camden City, Camden County</t>
  </si>
  <si>
    <t>Cape May City, Cape May County</t>
  </si>
  <si>
    <t>Cape May Point Borough, Cape May County</t>
  </si>
  <si>
    <t>Carlstadt Borough, Bergen County</t>
  </si>
  <si>
    <t>Carneys Point Township, Salem County</t>
  </si>
  <si>
    <t>Carteret Borough, Middlesex County</t>
  </si>
  <si>
    <t>Cedar Grove Township, Essex County</t>
  </si>
  <si>
    <t>Chatham Borough, Morris County</t>
  </si>
  <si>
    <t>Chatham Township, Morris County</t>
  </si>
  <si>
    <t>Cherry Hill Township, Camden County</t>
  </si>
  <si>
    <t>Chesilhurst Borough, Camden County</t>
  </si>
  <si>
    <t>Chester Borough, Morris County</t>
  </si>
  <si>
    <t>Chester Township, Morris County</t>
  </si>
  <si>
    <t>Chesterfield Township, Burlington County</t>
  </si>
  <si>
    <t>Cinnaminson Township, Burlington County</t>
  </si>
  <si>
    <t>Clark Township, Union County</t>
  </si>
  <si>
    <t>Clayton Borough, Gloucester County</t>
  </si>
  <si>
    <t>Clementon Borough, Camden County</t>
  </si>
  <si>
    <t>Cliffside Park Borough, Bergen County</t>
  </si>
  <si>
    <t>Clifton City, Passaic County</t>
  </si>
  <si>
    <t>Clinton Town, Hunterdon County</t>
  </si>
  <si>
    <t>Clinton Township, Hunterdon County</t>
  </si>
  <si>
    <t>Closter Borough, Bergen County</t>
  </si>
  <si>
    <t>Collingswood Borough, Camden County</t>
  </si>
  <si>
    <t>Colts Neck Township, Monmouth County</t>
  </si>
  <si>
    <t>Commercial Township, Cumberland County</t>
  </si>
  <si>
    <t>Corbin City, Atlantic County</t>
  </si>
  <si>
    <t>Cranbury Township, Middlesex County</t>
  </si>
  <si>
    <t>Cranford Township, Union County</t>
  </si>
  <si>
    <t>Cresskill Borough, Bergen County</t>
  </si>
  <si>
    <t>Deal Borough, Monmouth County</t>
  </si>
  <si>
    <t>Deerfield Township, Cumberland County</t>
  </si>
  <si>
    <t>Delanco Township, Burlington County</t>
  </si>
  <si>
    <t>Delaware Township, Hunterdon County</t>
  </si>
  <si>
    <t>Delran Township, Burlington County</t>
  </si>
  <si>
    <t>Demarest Borough, Bergen County</t>
  </si>
  <si>
    <t>Dennis Township, Cape May County</t>
  </si>
  <si>
    <t>Denville Township, Morris County</t>
  </si>
  <si>
    <t>Deptford Township, Gloucester County</t>
  </si>
  <si>
    <t>Dover Town, Morris County</t>
  </si>
  <si>
    <t>Downe Township, Cumberland County</t>
  </si>
  <si>
    <t>Dumont Borough, Bergen County</t>
  </si>
  <si>
    <t>Dunellen Borough, Middlesex County</t>
  </si>
  <si>
    <t>Eagleswood Township, Ocean County</t>
  </si>
  <si>
    <t>East Amwell Township, Hunterdon County</t>
  </si>
  <si>
    <t>East Brunswick Township, Middlesex County</t>
  </si>
  <si>
    <t>East Greenwich Township, Gloucester County</t>
  </si>
  <si>
    <t>East Hanover Township, Morris County</t>
  </si>
  <si>
    <t>East Newark Borough, Hudson County</t>
  </si>
  <si>
    <t>East Orange City, Essex County</t>
  </si>
  <si>
    <t>East Rutherford Borough, Bergen County</t>
  </si>
  <si>
    <t>East Windsor Township, Mercer County</t>
  </si>
  <si>
    <t>Eastampton Township, Burlington County</t>
  </si>
  <si>
    <t>Eatontown Borough, Monmouth County</t>
  </si>
  <si>
    <t>Edgewater Borough, Bergen County</t>
  </si>
  <si>
    <t>Edgewater Park Township, Burlington County</t>
  </si>
  <si>
    <t>Edison Township, Middlesex County</t>
  </si>
  <si>
    <t>Egg Harbor City, Atlantic County</t>
  </si>
  <si>
    <t>Egg Harbor Township, Atlantic County</t>
  </si>
  <si>
    <t>Elizabeth City, Union County</t>
  </si>
  <si>
    <t>Elk Township, Gloucester County</t>
  </si>
  <si>
    <t>Elmer Borough, Salem County</t>
  </si>
  <si>
    <t>Elmwood Park Borough, Bergen County</t>
  </si>
  <si>
    <t>Elsinboro Township, Salem County</t>
  </si>
  <si>
    <t>Emerson Borough, Bergen County</t>
  </si>
  <si>
    <t>Englewood City, Bergen County</t>
  </si>
  <si>
    <t>Englewood Cliffs Borough, Bergen County</t>
  </si>
  <si>
    <t>Englishtown Borough, Monmouth County</t>
  </si>
  <si>
    <t>Essex Fells Township, Essex County</t>
  </si>
  <si>
    <t>Estell Manor City, Atlantic County</t>
  </si>
  <si>
    <t>Evesham Township, Burlington County</t>
  </si>
  <si>
    <t>Ewing Township, Mercer County</t>
  </si>
  <si>
    <t>Fair Haven Borough, Monmouth County</t>
  </si>
  <si>
    <t>Fair Lawn Borough, Bergen County</t>
  </si>
  <si>
    <t>Fairfield Township, Cumberland County</t>
  </si>
  <si>
    <t>Fairfield Township, Essex County</t>
  </si>
  <si>
    <t>Fairview Borough, Bergen County</t>
  </si>
  <si>
    <t>Fanwood Borough, Union County</t>
  </si>
  <si>
    <t>Far Hills Borough, Somerset County</t>
  </si>
  <si>
    <t>Farmingdale Borough, Monmouth County</t>
  </si>
  <si>
    <t>Fieldsboro Borough, Burlington County</t>
  </si>
  <si>
    <t>Flemington Borough, Hunterdon County</t>
  </si>
  <si>
    <t>Florence Township, Burlington County</t>
  </si>
  <si>
    <t>Florham Park Borough, Morris County</t>
  </si>
  <si>
    <t>Folsom Borough, Atlantic County</t>
  </si>
  <si>
    <t>Fort Lee Borough, Bergen County</t>
  </si>
  <si>
    <t>Frankford Township, Sussex County</t>
  </si>
  <si>
    <t>Franklin Borough, Sussex County</t>
  </si>
  <si>
    <t>Franklin Lakes Borough, Bergen County</t>
  </si>
  <si>
    <t>Franklin Township, Gloucester County</t>
  </si>
  <si>
    <t>Franklin Township, Hunterdon County</t>
  </si>
  <si>
    <t>Franklin Township, Somerset County</t>
  </si>
  <si>
    <t>Franklin Township, Warren County</t>
  </si>
  <si>
    <t>Fredon Township, Sussex County</t>
  </si>
  <si>
    <t>Freehold Borough, Monmouth County</t>
  </si>
  <si>
    <t>Freehold Township, Monmouth County</t>
  </si>
  <si>
    <t>Frelinghuysen Township, Warren County</t>
  </si>
  <si>
    <t>Frenchtown Borough, Hunterdon County</t>
  </si>
  <si>
    <t>Galloway Township, Atlantic County</t>
  </si>
  <si>
    <t>Garfield City, Bergen County</t>
  </si>
  <si>
    <t>Garwood Borough, Union County</t>
  </si>
  <si>
    <t>Gibbsboro Borough, Camden County</t>
  </si>
  <si>
    <t>Glassboro Borough, Gloucester County</t>
  </si>
  <si>
    <t>Glen Gardner Borough, Hunterdon County</t>
  </si>
  <si>
    <t>Glen Ridge Borough, Essex County</t>
  </si>
  <si>
    <t>Glen Rock Borough, Bergen County</t>
  </si>
  <si>
    <t>Gloucester City City, Camden County</t>
  </si>
  <si>
    <t>Gloucester Township, Camden County</t>
  </si>
  <si>
    <t>Green Brook Township, Somerset County</t>
  </si>
  <si>
    <t>Green Township, Sussex County</t>
  </si>
  <si>
    <t>Greenwich Township, Cumberland County</t>
  </si>
  <si>
    <t>Greenwich Township, Gloucester County</t>
  </si>
  <si>
    <t>Greenwich Township, Warren County</t>
  </si>
  <si>
    <t>Guttenberg Town, Hudson County</t>
  </si>
  <si>
    <t>Hackensack City, Bergen County</t>
  </si>
  <si>
    <t>Hackettstown Town, Warren County</t>
  </si>
  <si>
    <t>Haddon Heights Borough, Camden County</t>
  </si>
  <si>
    <t>Haddon Township, Camden County</t>
  </si>
  <si>
    <t>Haddonfield Borough, Camden County</t>
  </si>
  <si>
    <t>Hainesport Township, Burlington County</t>
  </si>
  <si>
    <t>Haledon Borough, Passaic County</t>
  </si>
  <si>
    <t>Hamburg Borough, Sussex County</t>
  </si>
  <si>
    <t>Hamilton Township, Atlantic County</t>
  </si>
  <si>
    <t>Hamilton Township, Mercer County</t>
  </si>
  <si>
    <t>Hammonton Township, Atlantic County</t>
  </si>
  <si>
    <t>Hampton Borough, Hunterdon County</t>
  </si>
  <si>
    <t>Hampton Township, Sussex County</t>
  </si>
  <si>
    <t>Hanover Township, Morris County</t>
  </si>
  <si>
    <t>Harding Township, Morris County</t>
  </si>
  <si>
    <t>Hardwick Township, Warren County</t>
  </si>
  <si>
    <t>Hardyston Township, Sussex County</t>
  </si>
  <si>
    <t>Harmony Township, Warren County</t>
  </si>
  <si>
    <t>Harrington Park Borough, Bergen County</t>
  </si>
  <si>
    <t>Harrison Town, Hudson County</t>
  </si>
  <si>
    <t>Harrison Township, Gloucester County</t>
  </si>
  <si>
    <t>Harvey Cedars Borough, Ocean County</t>
  </si>
  <si>
    <t>Hasbrouck Heights Borough, Bergen County</t>
  </si>
  <si>
    <t>Haworth Borough, Bergen County</t>
  </si>
  <si>
    <t>Hawthorne Borough, Passaic County</t>
  </si>
  <si>
    <t>Hazlet Township, Monmouth County</t>
  </si>
  <si>
    <t>Helmetta Borough, Middlesex County</t>
  </si>
  <si>
    <t>High Bridge Borough, Hunterdon County</t>
  </si>
  <si>
    <t>Highland Park Borough, Middlesex County</t>
  </si>
  <si>
    <t>Highlands Borough, Monmouth County</t>
  </si>
  <si>
    <t>Hightstown Borough, Mercer County</t>
  </si>
  <si>
    <t>Hillsborough Township, Somerset County</t>
  </si>
  <si>
    <t>Hillsdale Borough, Bergen County</t>
  </si>
  <si>
    <t>Hillside Township, Union County</t>
  </si>
  <si>
    <t>Hi-nella Borough, Camden County</t>
  </si>
  <si>
    <t>Hoboken City, Hudson County</t>
  </si>
  <si>
    <t>Ho-Ho-Kus Borough, Bergen County</t>
  </si>
  <si>
    <t>Holland Township, Hunterdon County</t>
  </si>
  <si>
    <t>Holmdel Township, Monmouth County</t>
  </si>
  <si>
    <t>Hopatcong Borough, Sussex County</t>
  </si>
  <si>
    <t>Hope Township, Warren County</t>
  </si>
  <si>
    <t>Hopewell Borough, Mercer County</t>
  </si>
  <si>
    <t>Hopewell Township, Cumberland County</t>
  </si>
  <si>
    <t>Hopewell Township, Mercer County</t>
  </si>
  <si>
    <t>Howell Township, Monmouth County</t>
  </si>
  <si>
    <t>Independence Township, Warren County</t>
  </si>
  <si>
    <t>Interlaken Borough, Monmouth County</t>
  </si>
  <si>
    <t>Irvington Township, Essex County</t>
  </si>
  <si>
    <t>Island Heights Borough, Ocean County</t>
  </si>
  <si>
    <t>Jackson Township, Ocean County</t>
  </si>
  <si>
    <t>Jamesburg Borough, Middlesex County</t>
  </si>
  <si>
    <t>Jefferson Township, Morris County</t>
  </si>
  <si>
    <t>Jersey City City, Hudson County</t>
  </si>
  <si>
    <t>Keansburg Borough, Monmouth County</t>
  </si>
  <si>
    <t>Kearny Town, Hudson County</t>
  </si>
  <si>
    <t>Kenilworth Borough, Union County</t>
  </si>
  <si>
    <t>Keyport Borough, Monmouth County</t>
  </si>
  <si>
    <t>Kingwood Township, Hunterdon County</t>
  </si>
  <si>
    <t>Kinnelon Borough, Morris County</t>
  </si>
  <si>
    <t>Knowlton Township, Warren County</t>
  </si>
  <si>
    <t>Lacey Township, Ocean County</t>
  </si>
  <si>
    <t>Lafayette Township, Sussex County</t>
  </si>
  <si>
    <t>Lake Como Borough, Monmouth County</t>
  </si>
  <si>
    <t>Lakehurst Borough, Ocean County</t>
  </si>
  <si>
    <t>Lakewood Township, Ocean County</t>
  </si>
  <si>
    <t>Lambertville City, Hunterdon County</t>
  </si>
  <si>
    <t>Laurel Springs Borough, Camden County</t>
  </si>
  <si>
    <t>Lavallette Borough, Ocean County</t>
  </si>
  <si>
    <t>Lawnside Borough, Camden County</t>
  </si>
  <si>
    <t>Lawrence Township, Cumberland County</t>
  </si>
  <si>
    <t>Lawrence Township, Mercer County</t>
  </si>
  <si>
    <t>Lebanon Borough, Hunterdon County</t>
  </si>
  <si>
    <t>Lebanon Township, Hunterdon County</t>
  </si>
  <si>
    <t>Leonia Borough, Bergen County</t>
  </si>
  <si>
    <t>Liberty Township, Warren County</t>
  </si>
  <si>
    <t>Lincoln Park Borough, Morris County</t>
  </si>
  <si>
    <t>Linden City, Union County</t>
  </si>
  <si>
    <t>Lindenwold Borough, Camden County</t>
  </si>
  <si>
    <t>Linwood City, Atlantic County</t>
  </si>
  <si>
    <t>Little Egg Harbor Township, Ocean County</t>
  </si>
  <si>
    <t>Little Falls Township, Passaic County</t>
  </si>
  <si>
    <t>Little Ferry Borough, Bergen County</t>
  </si>
  <si>
    <t>Little Silver Borough, Monmouth County</t>
  </si>
  <si>
    <t>Livingston Township, Essex County</t>
  </si>
  <si>
    <t>Loch Arbour Village, Monmouth County</t>
  </si>
  <si>
    <t>Lodi Borough, Bergen County</t>
  </si>
  <si>
    <t>Logan Township, Gloucester County</t>
  </si>
  <si>
    <t>Long Beach Township, Ocean County</t>
  </si>
  <si>
    <t>Long Branch City, Monmouth County</t>
  </si>
  <si>
    <t>Long Hill Township, Morris County</t>
  </si>
  <si>
    <t>Longport Borough, Atlantic County</t>
  </si>
  <si>
    <t>Lopatcong Township, Warren County</t>
  </si>
  <si>
    <t>Lower Alloways Creek Township, Salem County</t>
  </si>
  <si>
    <t>Lower Township, Cape May County</t>
  </si>
  <si>
    <t>Lumberton Township, Burlington County</t>
  </si>
  <si>
    <t>Lyndhurst Township, Bergen County</t>
  </si>
  <si>
    <t>Madison Borough, Morris County</t>
  </si>
  <si>
    <t>Magnolia Borough, Camden County</t>
  </si>
  <si>
    <t>Mahwah Township, Bergen County</t>
  </si>
  <si>
    <t>Manalapan Township, Monmouth County</t>
  </si>
  <si>
    <t>Manasquan Borough, Monmouth County</t>
  </si>
  <si>
    <t>Manchester Township, Ocean County</t>
  </si>
  <si>
    <t>Mannington Township, Salem County</t>
  </si>
  <si>
    <t>Mansfield Township, Burlington County</t>
  </si>
  <si>
    <t>Mansfield Township, Warren County</t>
  </si>
  <si>
    <t>Mantoloking Borough, Ocean County</t>
  </si>
  <si>
    <t>Mantua Township, Gloucester County</t>
  </si>
  <si>
    <t>Manville Borough, Somerset County</t>
  </si>
  <si>
    <t>Maple Shade Township, Burlington County</t>
  </si>
  <si>
    <t>Maplewood Township, Essex County</t>
  </si>
  <si>
    <t>Margate City, Atlantic County</t>
  </si>
  <si>
    <t>Marlboro Township, Monmouth County</t>
  </si>
  <si>
    <t>Matawan Borough, Monmouth County</t>
  </si>
  <si>
    <t>Maurice River Township, Cumberland County</t>
  </si>
  <si>
    <t>Maywood Borough, Bergen County</t>
  </si>
  <si>
    <t>Medford Lakes Borough, Burlington County</t>
  </si>
  <si>
    <t>Medford Township, Burlington County</t>
  </si>
  <si>
    <t>Mendham Borough, Morris County</t>
  </si>
  <si>
    <t>Mendham Township, Morris County</t>
  </si>
  <si>
    <t>Merchantville Borough, Camden County</t>
  </si>
  <si>
    <t>Metuchen Borough, Middlesex County</t>
  </si>
  <si>
    <t>Middle Township, Cape May County</t>
  </si>
  <si>
    <t>Middlesex Borough, Middlesex County</t>
  </si>
  <si>
    <t>Middletown Township, Monmouth County</t>
  </si>
  <si>
    <t>Midland Park Borough, Bergen County</t>
  </si>
  <si>
    <t>Milford Borough, Hunterdon County</t>
  </si>
  <si>
    <t>Millburn Township, Essex County</t>
  </si>
  <si>
    <t>Millstone Borough, Somerset County</t>
  </si>
  <si>
    <t>Millstone Township, Monmouth County</t>
  </si>
  <si>
    <t>Milltown Borough, Middlesex County</t>
  </si>
  <si>
    <t>Millville City, Cumberland County</t>
  </si>
  <si>
    <t>Mine Hill Township, Morris County</t>
  </si>
  <si>
    <t>Monmouth Beach Borough, Monmouth County</t>
  </si>
  <si>
    <t>Monroe Township, Gloucester County</t>
  </si>
  <si>
    <t>Monroe Township, Middlesex County</t>
  </si>
  <si>
    <t>Montague Township, Sussex County</t>
  </si>
  <si>
    <t>Montclair Township, Essex County</t>
  </si>
  <si>
    <t>Montgomery Township, Somerset County</t>
  </si>
  <si>
    <t>Montvale Borough, Bergen County</t>
  </si>
  <si>
    <t>Montville Township, Morris County</t>
  </si>
  <si>
    <t>Moonachie Borough, Bergen County</t>
  </si>
  <si>
    <t>Moorestown Township, Burlington County</t>
  </si>
  <si>
    <t>Morris Plains Borough, Morris County</t>
  </si>
  <si>
    <t>Morris Township, Morris County</t>
  </si>
  <si>
    <t>Morristown Town, Morris County</t>
  </si>
  <si>
    <t>Mount Arlington Borough, Morris County</t>
  </si>
  <si>
    <t>Mount Ephraim Borough, Camden County</t>
  </si>
  <si>
    <t>Mount Holly Township, Burlington County</t>
  </si>
  <si>
    <t>Mount Laurel Township, Burlington County</t>
  </si>
  <si>
    <t>Mount Olive Township, Morris County</t>
  </si>
  <si>
    <t>Mountain Lakes Borough, Morris County</t>
  </si>
  <si>
    <t>Mountainside Borough, Union County</t>
  </si>
  <si>
    <t>Mullica Township, Atlantic County</t>
  </si>
  <si>
    <t>National Park Borough, Gloucester County</t>
  </si>
  <si>
    <t>Neptune City Borough, Monmouth County</t>
  </si>
  <si>
    <t>Neptune Township, Monmouth County</t>
  </si>
  <si>
    <t>Netcong Borough, Morris County</t>
  </si>
  <si>
    <t>New Brunswick City, Middlesex County</t>
  </si>
  <si>
    <t>New Hanover Township, Burlington County</t>
  </si>
  <si>
    <t>New Milford Borough, Bergen County</t>
  </si>
  <si>
    <t>New Providence Borough, Union County</t>
  </si>
  <si>
    <t>Newark City, Essex County</t>
  </si>
  <si>
    <t>Newfield Borough, Gloucester County</t>
  </si>
  <si>
    <t>Newton Town, Sussex County</t>
  </si>
  <si>
    <t>North Arlington Borough, Bergen County</t>
  </si>
  <si>
    <t>North Bergen Township, Hudson County</t>
  </si>
  <si>
    <t>North Brunswick Township, Middlesex County</t>
  </si>
  <si>
    <t>North Caldwell Borough, Essex County</t>
  </si>
  <si>
    <t>North Haledon Borough, Passaic County</t>
  </si>
  <si>
    <t>North Hanover Township, Burlington County</t>
  </si>
  <si>
    <t>North Plainfield Borough, Somerset County</t>
  </si>
  <si>
    <t>North Wildwood City, Cape May County</t>
  </si>
  <si>
    <t>Northfield City, Atlantic County</t>
  </si>
  <si>
    <t>Northvale Borough, Bergen County</t>
  </si>
  <si>
    <t>Norwood Borough, Bergen County</t>
  </si>
  <si>
    <t>Nutley Township, Essex County</t>
  </si>
  <si>
    <t>Oakland Borough, Bergen County</t>
  </si>
  <si>
    <t>Oaklyn Borough, Camden County</t>
  </si>
  <si>
    <t>Ocean City City, Cape May County</t>
  </si>
  <si>
    <t>Ocean Gate Borough, Ocean County</t>
  </si>
  <si>
    <t>Ocean Township, Monmouth County</t>
  </si>
  <si>
    <t>Ocean Township, Ocean County</t>
  </si>
  <si>
    <t>Oceanport Borough, Monmouth County</t>
  </si>
  <si>
    <t>Ogdensburg Borough, Sussex County</t>
  </si>
  <si>
    <t>Old Bridge Township, Middlesex County</t>
  </si>
  <si>
    <t>Old Tappan Borough, Bergen County</t>
  </si>
  <si>
    <t>Oldmans Township, Salem County</t>
  </si>
  <si>
    <t>Oradell Borough, Bergen County</t>
  </si>
  <si>
    <t>Orange City, Essex County</t>
  </si>
  <si>
    <t>Oxford Township, Warren County</t>
  </si>
  <si>
    <t>Palisades Park Borough, Bergen County</t>
  </si>
  <si>
    <t>Palmyra Borough, Burlington County</t>
  </si>
  <si>
    <t>Paramus Borough, Bergen County</t>
  </si>
  <si>
    <t>Park Ridge Borough, Bergen County</t>
  </si>
  <si>
    <t>Parsippany-Troy Hills Township, Morris County</t>
  </si>
  <si>
    <t>Passaic City, Passaic County</t>
  </si>
  <si>
    <t>Paterson City, Passaic County</t>
  </si>
  <si>
    <t>Paulsboro Borough, Gloucester County</t>
  </si>
  <si>
    <t>Peapack-Gladstone Borough, Somerset County</t>
  </si>
  <si>
    <t>Pemberton Borough, Burlington County</t>
  </si>
  <si>
    <t>Pemberton Township, Burlington County</t>
  </si>
  <si>
    <t>Pennington Borough, Mercer County</t>
  </si>
  <si>
    <t>Penns Grove Borough, Salem County</t>
  </si>
  <si>
    <t>Pennsauken Township, Camden County</t>
  </si>
  <si>
    <t>Pennsville Township, Salem County</t>
  </si>
  <si>
    <t>Pequannock Township, Morris County</t>
  </si>
  <si>
    <t>Perth Amboy City, Middlesex County</t>
  </si>
  <si>
    <t>Phillipsburg Town, Warren County</t>
  </si>
  <si>
    <t>Pilesgrove Township, Salem County</t>
  </si>
  <si>
    <t>Pine Beach Borough, Ocean County</t>
  </si>
  <si>
    <t>Pine Hill Borough, Camden County</t>
  </si>
  <si>
    <t>Pine Valley Borough, Camden County</t>
  </si>
  <si>
    <t>Piscataway Township, Middlesex County</t>
  </si>
  <si>
    <t>Pitman Borough, Gloucester County</t>
  </si>
  <si>
    <t>Pittsgrove Township, Salem County</t>
  </si>
  <si>
    <t>Plainfield City, Union County</t>
  </si>
  <si>
    <t>Plainsboro Township, Middlesex County</t>
  </si>
  <si>
    <t>Pleasantville City, Atlantic County</t>
  </si>
  <si>
    <t>Plumsted Township, Ocean County</t>
  </si>
  <si>
    <t>Pohatcong Township, Warren County</t>
  </si>
  <si>
    <t>Point Pleasant Beach Borough, Ocean County</t>
  </si>
  <si>
    <t>Point Pleasant Borough, Ocean County</t>
  </si>
  <si>
    <t>Pompton Lakes Borough, Passaic County</t>
  </si>
  <si>
    <t>Port Republic City, Atlantic County</t>
  </si>
  <si>
    <t>Princeton, Mercer County</t>
  </si>
  <si>
    <t>Prospect Park Borough, Passaic County</t>
  </si>
  <si>
    <t>Quinton Township, Salem County</t>
  </si>
  <si>
    <t>Rahway City, Union County</t>
  </si>
  <si>
    <t>Ramsey Borough, Bergen County</t>
  </si>
  <si>
    <t>Randolph Township, Morris County</t>
  </si>
  <si>
    <t>Raritan Borough, Somerset County</t>
  </si>
  <si>
    <t>Raritan Township, Hunterdon County</t>
  </si>
  <si>
    <t>Readington Township, Hunterdon County</t>
  </si>
  <si>
    <t>Red Bank Borough, Monmouth County</t>
  </si>
  <si>
    <t>Ridgefield Borough, Bergen County</t>
  </si>
  <si>
    <t>Ridgefield Park Village, Bergen County</t>
  </si>
  <si>
    <t>Ridgewood Village, Bergen County</t>
  </si>
  <si>
    <t>Ringwood Borough, Passaic County</t>
  </si>
  <si>
    <t>River Edge Borough, Bergen County</t>
  </si>
  <si>
    <t>River Vale Township, Bergen County</t>
  </si>
  <si>
    <t>Riverdale Borough, Morris County</t>
  </si>
  <si>
    <t>Riverside Township, Burlington County</t>
  </si>
  <si>
    <t>Riverton Borough, Burlington County</t>
  </si>
  <si>
    <t>Robbinsville Township, Mercer County</t>
  </si>
  <si>
    <t>Rochelle Park Township, Bergen County</t>
  </si>
  <si>
    <t>Rockaway Borough, Morris County</t>
  </si>
  <si>
    <t>Rockaway Township, Morris County</t>
  </si>
  <si>
    <t>Rockleigh Borough, Bergen County</t>
  </si>
  <si>
    <t>Rocky Hill Borough, Somerset County</t>
  </si>
  <si>
    <t>Roosevelt Borough, Monmouth County</t>
  </si>
  <si>
    <t>Roseland Borough, Essex County</t>
  </si>
  <si>
    <t>Roselle Borough, Union County</t>
  </si>
  <si>
    <t>Roselle Park Borough, Union County</t>
  </si>
  <si>
    <t>Roxbury Township, Morris County</t>
  </si>
  <si>
    <t>Rumson Borough, Monmouth County</t>
  </si>
  <si>
    <t>Runnemede Borough, Camden County</t>
  </si>
  <si>
    <t>Rutherford Borough, Bergen County</t>
  </si>
  <si>
    <t>Saddle Brook Township, Bergen County</t>
  </si>
  <si>
    <t>Saddle River Borough, Bergen County</t>
  </si>
  <si>
    <t>Salem City, Salem County</t>
  </si>
  <si>
    <t>Sandyston Township, Sussex County</t>
  </si>
  <si>
    <t>Sayreville Borough, Middlesex County</t>
  </si>
  <si>
    <t>Scotch Plains Township, Union County</t>
  </si>
  <si>
    <t>Sea Bright Borough, Monmouth County</t>
  </si>
  <si>
    <t>Sea Girt Borough, Monmouth County</t>
  </si>
  <si>
    <t>Sea Isle City, Cape May County</t>
  </si>
  <si>
    <t>Seaside Heights Borough, Ocean County</t>
  </si>
  <si>
    <t>Seaside Park Borough, Ocean County</t>
  </si>
  <si>
    <t>Secaucus Town, Hudson County</t>
  </si>
  <si>
    <t>Shamong Township, Burlington County</t>
  </si>
  <si>
    <t>Shiloh Borough, Cumberland County</t>
  </si>
  <si>
    <t>Ship Bottom Borough, Ocean County</t>
  </si>
  <si>
    <t>Shrewsbury Borough, Monmouth County</t>
  </si>
  <si>
    <t>Shrewsbury Township, Monmouth County</t>
  </si>
  <si>
    <t>Somerdale Borough, Camden County</t>
  </si>
  <si>
    <t>Somers Point City, Atlantic County</t>
  </si>
  <si>
    <t>Somerville Borough, Somerset County</t>
  </si>
  <si>
    <t>South Amboy City, Middlesex County</t>
  </si>
  <si>
    <t>South Bound Brook Borough, Somerset County</t>
  </si>
  <si>
    <t>South Brunswick Township, Middlesex County</t>
  </si>
  <si>
    <t>South Hackensack Township, Bergen County</t>
  </si>
  <si>
    <t>South Harrison Township, Gloucester County</t>
  </si>
  <si>
    <t>South Orange Village, Essex County</t>
  </si>
  <si>
    <t>South Plainfield Borough, Middlesex County</t>
  </si>
  <si>
    <t>South River Borough, Middlesex County</t>
  </si>
  <si>
    <t>South Toms River Borough, Ocean County</t>
  </si>
  <si>
    <t>Southampton Township, Burlington County</t>
  </si>
  <si>
    <t>Sparta Township, Sussex County</t>
  </si>
  <si>
    <t>Spotswood Borough, Middlesex County</t>
  </si>
  <si>
    <t>Spring Lake Borough, Monmouth County</t>
  </si>
  <si>
    <t>Spring Lake Heights Borough, Monmouth County</t>
  </si>
  <si>
    <t>Springfield Township, Burlington County</t>
  </si>
  <si>
    <t>Springfield Township, Union County</t>
  </si>
  <si>
    <t>Stafford Township, Ocean County</t>
  </si>
  <si>
    <t>Stanhope Borough, Sussex County</t>
  </si>
  <si>
    <t>Stillwater Township, Sussex County</t>
  </si>
  <si>
    <t>Stockton Borough, Hunterdon County</t>
  </si>
  <si>
    <t>Stone Harbor Borough, Cape May County</t>
  </si>
  <si>
    <t>Stow Creek Township, Cumberland County</t>
  </si>
  <si>
    <t>Stratford Borough, Camden County</t>
  </si>
  <si>
    <t>Summit City, Union County</t>
  </si>
  <si>
    <t>Surf City Borough, Ocean County</t>
  </si>
  <si>
    <t>Sussex Borough, Sussex County</t>
  </si>
  <si>
    <t>Swedesboro Borough, Gloucester County</t>
  </si>
  <si>
    <t>Tabernacle Township, Burlington County</t>
  </si>
  <si>
    <t>Tavistock Borough, Camden County</t>
  </si>
  <si>
    <t>Teaneck Township, Bergen County</t>
  </si>
  <si>
    <t>Tenafly Borough, Bergen County</t>
  </si>
  <si>
    <t>Teterboro Borough, Bergen County</t>
  </si>
  <si>
    <t>Tewksbury Township, Hunterdon County</t>
  </si>
  <si>
    <t>Tinton Falls Borough, Monmouth County</t>
  </si>
  <si>
    <t>Toms River Township, Ocean County</t>
  </si>
  <si>
    <t>Totowa Borough, Passaic County</t>
  </si>
  <si>
    <t>Trenton City, Mercer County</t>
  </si>
  <si>
    <t>Tuckerton Borough, Ocean County</t>
  </si>
  <si>
    <t>Union Beach Borough, Monmouth County</t>
  </si>
  <si>
    <t>Union City City, Hudson County</t>
  </si>
  <si>
    <t>Union Township, Hunterdon County</t>
  </si>
  <si>
    <t>Union Township, Union County</t>
  </si>
  <si>
    <t>Upper Deerfield Township, Cumberland County</t>
  </si>
  <si>
    <t>Upper Freehold Township, Monmouth County</t>
  </si>
  <si>
    <t>Upper Pittsgrove Township, Salem County</t>
  </si>
  <si>
    <t>Upper Saddle River Borough, Bergen County</t>
  </si>
  <si>
    <t>Upper Township, Cape May County</t>
  </si>
  <si>
    <t>Ventnor City, Atlantic County</t>
  </si>
  <si>
    <t>Vernon Township, Sussex County</t>
  </si>
  <si>
    <t>Verona Township, Essex County</t>
  </si>
  <si>
    <t>Victory Gardens Borough, Morris County</t>
  </si>
  <si>
    <t>Vineland City, Cumberland County</t>
  </si>
  <si>
    <t>Voorhees Township, Camden County</t>
  </si>
  <si>
    <t>Waldwick Borough, Bergen County</t>
  </si>
  <si>
    <t>Wall Township, Monmouth County</t>
  </si>
  <si>
    <t>Wallington Borough, Bergen County</t>
  </si>
  <si>
    <t>Walpack Township, Sussex County</t>
  </si>
  <si>
    <t>Wanaque Borough, Passaic County</t>
  </si>
  <si>
    <t>Wantage Township, Sussex County</t>
  </si>
  <si>
    <t>Warren Township, Somerset County</t>
  </si>
  <si>
    <t>Washington Borough, Warren County</t>
  </si>
  <si>
    <t>Washington Township, Bergen County</t>
  </si>
  <si>
    <t>Washington Township, Burlington County</t>
  </si>
  <si>
    <t>Washington Township, Gloucester County</t>
  </si>
  <si>
    <t>Washington Township, Morris County</t>
  </si>
  <si>
    <t>Washington Township, Warren County</t>
  </si>
  <si>
    <t>Watchung Borough, Somerset County</t>
  </si>
  <si>
    <t>Waterford Township, Camden County</t>
  </si>
  <si>
    <t>Wayne Township, Passaic County</t>
  </si>
  <si>
    <t>Weehawken Township, Hudson County</t>
  </si>
  <si>
    <t>Wenonah Borough, Gloucester County</t>
  </si>
  <si>
    <t>West Amwell Township, Hunterdon County</t>
  </si>
  <si>
    <t>West Caldwell Township, Essex County</t>
  </si>
  <si>
    <t>West Cape May Borough, Cape May County</t>
  </si>
  <si>
    <t>West Deptford Township, Gloucester County</t>
  </si>
  <si>
    <t>West Long Branch Borough, Monmouth County</t>
  </si>
  <si>
    <t>West Milford Township, Passaic County</t>
  </si>
  <si>
    <t>West New York Town, Hudson County</t>
  </si>
  <si>
    <t>West Orange Township, Essex County</t>
  </si>
  <si>
    <t>West Wildwood Borough, Cape May County</t>
  </si>
  <si>
    <t>West Windsor Township, Mercer County</t>
  </si>
  <si>
    <t>Westampton Township, Burlington County</t>
  </si>
  <si>
    <t>Westfield Town, Union County</t>
  </si>
  <si>
    <t>Westville Borough, Gloucester County</t>
  </si>
  <si>
    <t>Westwood Borough, Bergen County</t>
  </si>
  <si>
    <t>Weymouth Township, Atlantic County</t>
  </si>
  <si>
    <t>Wharton Borough, Morris County</t>
  </si>
  <si>
    <t>White Township, Warren County</t>
  </si>
  <si>
    <t>Wildwood City, Cape May County</t>
  </si>
  <si>
    <t>Wildwood Crest Borough, Cape May County</t>
  </si>
  <si>
    <t>Willingboro Township, Burlington County</t>
  </si>
  <si>
    <t>Winfield Township, Union County</t>
  </si>
  <si>
    <t>Winslow Township, Camden County</t>
  </si>
  <si>
    <t>Woodbine Borough, Cape May County</t>
  </si>
  <si>
    <t>Woodbridge Township, Middlesex County</t>
  </si>
  <si>
    <t>Woodbury City, Gloucester County</t>
  </si>
  <si>
    <t>Woodbury Heights Borough, Gloucester County</t>
  </si>
  <si>
    <t>Woodcliff Lake Borough, Bergen County</t>
  </si>
  <si>
    <t>Woodland Park Borough, Passaic County</t>
  </si>
  <si>
    <t>Woodland Township, Burlington County</t>
  </si>
  <si>
    <t>Woodlynne Borough, Camden County</t>
  </si>
  <si>
    <t>Wood-Ridge Borough, Bergen County</t>
  </si>
  <si>
    <t>Woodstown Borough, Salem County</t>
  </si>
  <si>
    <t>Woolwich Township, Gloucester County</t>
  </si>
  <si>
    <t>Wrightstown Borough, Burlington County</t>
  </si>
  <si>
    <t>Wyckoff Township, Bergen County</t>
  </si>
  <si>
    <t>Atlantic County</t>
  </si>
  <si>
    <t>Bergen County</t>
  </si>
  <si>
    <t>Burlington County</t>
  </si>
  <si>
    <t>Camden County</t>
  </si>
  <si>
    <t>Cape May County</t>
  </si>
  <si>
    <t>Cumberland County</t>
  </si>
  <si>
    <t>Essex County</t>
  </si>
  <si>
    <t>Gloucester County</t>
  </si>
  <si>
    <t>Hudson County</t>
  </si>
  <si>
    <t>Hunterdon County</t>
  </si>
  <si>
    <t>Mercer County</t>
  </si>
  <si>
    <t>Middlesex County</t>
  </si>
  <si>
    <t>Monmouth County</t>
  </si>
  <si>
    <t>Morris County</t>
  </si>
  <si>
    <t>Ocean County</t>
  </si>
  <si>
    <t>Passaic County</t>
  </si>
  <si>
    <t>Salem County</t>
  </si>
  <si>
    <t>Somerset County</t>
  </si>
  <si>
    <t>Sussex County</t>
  </si>
  <si>
    <t>Union County</t>
  </si>
  <si>
    <t>Warren County</t>
  </si>
  <si>
    <t>Aberdeen Township FD No. 1</t>
  </si>
  <si>
    <t>Aberdeen Township FD No. 2</t>
  </si>
  <si>
    <t>Berlin Township FD No. 1</t>
  </si>
  <si>
    <t>Beverly City FD No. 1</t>
  </si>
  <si>
    <t>Bordentown Township FD No. 1</t>
  </si>
  <si>
    <t>Bordentown Township FD No. 2</t>
  </si>
  <si>
    <t>Brick Township FD No. 1</t>
  </si>
  <si>
    <t>Brick Township FD No. 2</t>
  </si>
  <si>
    <t>Brick Township FD No. 3</t>
  </si>
  <si>
    <t>Bridgewater Township FD No. 1</t>
  </si>
  <si>
    <t>Bridgewater Township FD No. 2</t>
  </si>
  <si>
    <t>Bridgewater Township FD No. 3</t>
  </si>
  <si>
    <t>Bridgewater Township FD No. 4</t>
  </si>
  <si>
    <t>Buena Borough FD No. 2</t>
  </si>
  <si>
    <t>Buena Vista Township FD No. 1</t>
  </si>
  <si>
    <t>Buena Vista Township FD No. 2</t>
  </si>
  <si>
    <t>Buena Vista Township FD No. 3</t>
  </si>
  <si>
    <t>Buena Vista Township FD No. 4</t>
  </si>
  <si>
    <t>Buena Vista Township FD No. 5</t>
  </si>
  <si>
    <t>Burlington Township FD No. 1</t>
  </si>
  <si>
    <t>Cherry Hill FD No. 13</t>
  </si>
  <si>
    <t>Chesterfield Township FD No. 1</t>
  </si>
  <si>
    <t>Cinnaminson Township FD No. 1</t>
  </si>
  <si>
    <t>Commercial Township FD No. 1</t>
  </si>
  <si>
    <t>Commercial Township FD No. 2</t>
  </si>
  <si>
    <t>Commercial Township FD No. 3</t>
  </si>
  <si>
    <t>Delanco Township FD No. 1</t>
  </si>
  <si>
    <t>Delran Township FD No. 1</t>
  </si>
  <si>
    <t>Dennis Township FD No. 1</t>
  </si>
  <si>
    <t>Dennis Township FD No. 2</t>
  </si>
  <si>
    <t>Dennis Township FD No. 3</t>
  </si>
  <si>
    <t>Deptford Township FD No. 1</t>
  </si>
  <si>
    <t>Downe Township FD No. 1</t>
  </si>
  <si>
    <t>Downe Township FD No. 2</t>
  </si>
  <si>
    <t>East Amwell Township FD No. 1</t>
  </si>
  <si>
    <t>East Brunswick Township FD No. 1</t>
  </si>
  <si>
    <t>East Brunswick Township FD No. 2</t>
  </si>
  <si>
    <t>East Brunswick Township FD No. 3</t>
  </si>
  <si>
    <t>Eastampton Township FD No. 1</t>
  </si>
  <si>
    <t>Edgewater Park Township FD No. 1</t>
  </si>
  <si>
    <t>Englishtown Borough FD No. 1</t>
  </si>
  <si>
    <t>Evesham Township FD No. 1</t>
  </si>
  <si>
    <t>Florence Township FD No. 1</t>
  </si>
  <si>
    <t>Franklin Township FD No. 1 (Gloucester)</t>
  </si>
  <si>
    <t>Franklin Township FD No. 1 (Hunterdon)</t>
  </si>
  <si>
    <t>Franklin Township FD No. 1 (Somerset)</t>
  </si>
  <si>
    <t>Franklin Township FD No. 2 (Gloucester)</t>
  </si>
  <si>
    <t>Franklin Township FD No. 2 (Somerset)</t>
  </si>
  <si>
    <t>Franklin Township FD No. 3 (Gloucester)</t>
  </si>
  <si>
    <t>Franklin Township FD No. 3 (Somerset)</t>
  </si>
  <si>
    <t>Franklin Township FD No. 4 (Gloucester)</t>
  </si>
  <si>
    <t>Franklin Township FD No. 4 (Somerset)</t>
  </si>
  <si>
    <t>Franklin Township FD No. 5 (Gloucester)</t>
  </si>
  <si>
    <t>Freehold Township FD No. 1</t>
  </si>
  <si>
    <t>Freehold Township FD No. 2</t>
  </si>
  <si>
    <t>Gloucester Township FD No. 1</t>
  </si>
  <si>
    <t>Gloucester Township FD No. 2</t>
  </si>
  <si>
    <t>Gloucester Township FD No. 3</t>
  </si>
  <si>
    <t>Gloucester Township FD No. 4</t>
  </si>
  <si>
    <t>Gloucester Township FD No. 5</t>
  </si>
  <si>
    <t>Gloucester Township FD No. 6</t>
  </si>
  <si>
    <t>Haddon Township FD No. 1</t>
  </si>
  <si>
    <t>Haddon Township FD No. 3</t>
  </si>
  <si>
    <t>Haddon Township FD No. 4</t>
  </si>
  <si>
    <t>Hanover Township FD No. 2</t>
  </si>
  <si>
    <t>Hanover Township FD No. 3</t>
  </si>
  <si>
    <t>Harrison Township FD No. 1</t>
  </si>
  <si>
    <t>Hazlet Township FD No. 1</t>
  </si>
  <si>
    <t>Hillsborough Township FD No. 1</t>
  </si>
  <si>
    <t>Hopewell Borough FD No. 1</t>
  </si>
  <si>
    <t>Hopewell Township FD No. 1</t>
  </si>
  <si>
    <t>Howell Township FD No. 1</t>
  </si>
  <si>
    <t>Howell Township FD No. 2</t>
  </si>
  <si>
    <t>Howell Township FD No. 3</t>
  </si>
  <si>
    <t>Howell Township FD No. 4</t>
  </si>
  <si>
    <t>Howell Township FD No. 5</t>
  </si>
  <si>
    <t>Jackson Township FD No. 2</t>
  </si>
  <si>
    <t>Jackson Township FD No. 3</t>
  </si>
  <si>
    <t>Jackson Township FD No. 4</t>
  </si>
  <si>
    <t>Jamesburg Borough FD No. 1</t>
  </si>
  <si>
    <t>Lakewood Township FD No. 1</t>
  </si>
  <si>
    <t>Lambertville City FD No. 1</t>
  </si>
  <si>
    <t>Lindenwold Borough FD No. 1</t>
  </si>
  <si>
    <t>Little Egg Harbor Township FD No. 1</t>
  </si>
  <si>
    <t>Little Egg Harbor Township FD No. 2</t>
  </si>
  <si>
    <t>Little Egg Harbor Township FD No. 3</t>
  </si>
  <si>
    <t>Lower Township FD No. 1</t>
  </si>
  <si>
    <t>Lower Township FD No. 2</t>
  </si>
  <si>
    <t>Lower Township FD No. 3</t>
  </si>
  <si>
    <t>Manalapan Township FD No. 1</t>
  </si>
  <si>
    <t>Manalapan Township FD No. 2</t>
  </si>
  <si>
    <t>Manasquan Borough FD No. 1</t>
  </si>
  <si>
    <t>Mantua Township FD No. 1</t>
  </si>
  <si>
    <t>Marlboro Township FD No. 1</t>
  </si>
  <si>
    <t>Marlboro Township FD No. 2</t>
  </si>
  <si>
    <t>Marlboro Township FD No. 3</t>
  </si>
  <si>
    <t>Maurice River Township FD No. 1</t>
  </si>
  <si>
    <t>Maurice River Township FD No. 2</t>
  </si>
  <si>
    <t>Maurice River Township FD No. 3</t>
  </si>
  <si>
    <t>Maurice River Township FD No. 4</t>
  </si>
  <si>
    <t>Middle Township FD No. 1</t>
  </si>
  <si>
    <t>Middle Township FD No. 2</t>
  </si>
  <si>
    <t>Middle Township FD No. 3</t>
  </si>
  <si>
    <t>Middle Township FD No. 4</t>
  </si>
  <si>
    <t>Millstone Township FD No. 1</t>
  </si>
  <si>
    <t>Monroe Township FD No. 1</t>
  </si>
  <si>
    <t>Monroe Township FD No. 2</t>
  </si>
  <si>
    <t>Monroe Township FD No. 3</t>
  </si>
  <si>
    <t>Montgomery Township FD No. 1</t>
  </si>
  <si>
    <t>Montgomery Township FD No. 2</t>
  </si>
  <si>
    <t>Montville Township FD No. 1</t>
  </si>
  <si>
    <t>Montville Township FD No. 2</t>
  </si>
  <si>
    <t>Montville Township FD No. 3</t>
  </si>
  <si>
    <t>Moorestown Township FD No. 1</t>
  </si>
  <si>
    <t>Moorestown Township FD No. 2</t>
  </si>
  <si>
    <t>Mount Holly Township FD No. 1</t>
  </si>
  <si>
    <t>Mount Laurel Township FD No. 1</t>
  </si>
  <si>
    <t>Neptune Township FD No. 1</t>
  </si>
  <si>
    <t>Neptune Township FD No. 2</t>
  </si>
  <si>
    <t>Ocean Township FD No. 1</t>
  </si>
  <si>
    <t>Ocean Township FD No. 2</t>
  </si>
  <si>
    <t>Old Bridge Township FD No. 1</t>
  </si>
  <si>
    <t>Old Bridge Township FD No. 2</t>
  </si>
  <si>
    <t>Old Bridge Township FD No. 3</t>
  </si>
  <si>
    <t>Old Bridge Township FD No. 4</t>
  </si>
  <si>
    <t>Parsippany-Troy Hills Township FD No. 1</t>
  </si>
  <si>
    <t>Parsippany-Troy Hills Township FD No. 2</t>
  </si>
  <si>
    <t>Parsippany-Troy Hills Township FD No. 3</t>
  </si>
  <si>
    <t>Parsippany-Troy Hills Township FD No. 4</t>
  </si>
  <si>
    <t>Parsippany-Troy Hills Township FD No. 5</t>
  </si>
  <si>
    <t>Parsippany-Troy Hills Township FD No. 6</t>
  </si>
  <si>
    <t>Pennington Borough FD No. 1</t>
  </si>
  <si>
    <t>Pine Hill Borough FD No. 1</t>
  </si>
  <si>
    <t>Piscataway Township FD No. 1</t>
  </si>
  <si>
    <t>Piscataway Township FD No. 2</t>
  </si>
  <si>
    <t>Piscataway Township FD No. 3</t>
  </si>
  <si>
    <t>Piscataway Township FD No. 4</t>
  </si>
  <si>
    <t>Pittsgrove Township FD No. 1</t>
  </si>
  <si>
    <t>Pittsgrove Township FD No. 2</t>
  </si>
  <si>
    <t>Pittsgrove Township FD No. 3</t>
  </si>
  <si>
    <t>Plainsboro Township FD No. 1</t>
  </si>
  <si>
    <t>Plumsted Township FD No. 1</t>
  </si>
  <si>
    <t>Riverside Township FD No. 1</t>
  </si>
  <si>
    <t>South Brunswick Township FD No. 1</t>
  </si>
  <si>
    <t>South Brunswick Township FD No. 2</t>
  </si>
  <si>
    <t>South Brunswick Township FD No. 3</t>
  </si>
  <si>
    <t>Tinton Falls FD No. 1</t>
  </si>
  <si>
    <t>Tinton Falls FD No. 2</t>
  </si>
  <si>
    <t>Toms River FD No. 1</t>
  </si>
  <si>
    <t>Toms River FD No. 2</t>
  </si>
  <si>
    <t>Upper Township FD No. 1</t>
  </si>
  <si>
    <t>Upper Township FD No. 2</t>
  </si>
  <si>
    <t>Upper Township FD No. 3</t>
  </si>
  <si>
    <t>Upper Township FD No. 4</t>
  </si>
  <si>
    <t>Wall Township FD No. 1</t>
  </si>
  <si>
    <t>Wall Township FD No. 2</t>
  </si>
  <si>
    <t>Wall Township FD No. 3</t>
  </si>
  <si>
    <t>Washington Township FD No. 1 (Gloucester)</t>
  </si>
  <si>
    <t>Washington Township FD No. 1 (Warren)</t>
  </si>
  <si>
    <t>Westville Borough FD No. 1</t>
  </si>
  <si>
    <t>Weymouth Township FD No. 1</t>
  </si>
  <si>
    <t>Winslow Township FD No. 1</t>
  </si>
  <si>
    <t>Woodbridge Township FD No. 1</t>
  </si>
  <si>
    <t>Woodbridge Township FD No. 11</t>
  </si>
  <si>
    <t>Woodbridge Township FD No. 12</t>
  </si>
  <si>
    <t>Woodbridge Township FD No. 2</t>
  </si>
  <si>
    <t>Woodbridge Township FD No. 4</t>
  </si>
  <si>
    <t>Woodbridge Township FD No. 5</t>
  </si>
  <si>
    <t>Woodbridge Township FD No. 7</t>
  </si>
  <si>
    <t>Woodbridge Township FD No. 8</t>
  </si>
  <si>
    <t>Woodbridge Township FD No. 9</t>
  </si>
  <si>
    <t>Branchburg Township, Somerset County</t>
  </si>
  <si>
    <t>Atlantic City Municipal Utilities Authority</t>
  </si>
  <si>
    <t>Atlantic County Improvement Authority</t>
  </si>
  <si>
    <t>Atlantic County Utilities Authority</t>
  </si>
  <si>
    <t>Bayonne Municipal Utilities Authority</t>
  </si>
  <si>
    <t>Bayshore Regional Sewerage Authority</t>
  </si>
  <si>
    <t>Beach Haven Sewerage Authority</t>
  </si>
  <si>
    <t>Beachwood Sewerage Authority</t>
  </si>
  <si>
    <t xml:space="preserve">Bergen County Improvement Authority </t>
  </si>
  <si>
    <t>Bergen County Utilities Authority</t>
  </si>
  <si>
    <t>Berkeley Municipal Utilities Authority</t>
  </si>
  <si>
    <t>Berkeley Township Sewerage Authority</t>
  </si>
  <si>
    <t>Bernards Sewerage Authority</t>
  </si>
  <si>
    <t>Beverly Sewerage Authority</t>
  </si>
  <si>
    <t>Bordentown Sewerage Authority</t>
  </si>
  <si>
    <t>Brick Municipal Utilities Authority</t>
  </si>
  <si>
    <t>Bridgeton Municipal Port Authority</t>
  </si>
  <si>
    <t>Buena Municipal Utilities Authority</t>
  </si>
  <si>
    <t>Burlington County Bridge Commission</t>
  </si>
  <si>
    <t>Camden County Improvement Authority</t>
  </si>
  <si>
    <t>Camden County Pollution Control Financing Authority</t>
  </si>
  <si>
    <t>Camden County Utilities Authority</t>
  </si>
  <si>
    <t>Camden Municipal Port Authority</t>
  </si>
  <si>
    <t>Camden Parking Authority</t>
  </si>
  <si>
    <t>Camden Redevelopment Agency</t>
  </si>
  <si>
    <t>Cape May County Bridge Commission</t>
  </si>
  <si>
    <t>Cape May County Pollution Control Financing Authority</t>
  </si>
  <si>
    <t>Cape May County Utilities Authority</t>
  </si>
  <si>
    <t>Carlstadt Sewerage Authority</t>
  </si>
  <si>
    <t>Carneys Point Sewerage Authority</t>
  </si>
  <si>
    <t>Carteret Port Authority</t>
  </si>
  <si>
    <t>Carteret Redevelopment Agency</t>
  </si>
  <si>
    <t>Cinnaminson Sewerage Authority</t>
  </si>
  <si>
    <t>Clinton Sewerage Authority</t>
  </si>
  <si>
    <t>Cumberland County Improvement Authority</t>
  </si>
  <si>
    <t>Cumberland County Utilities Authority</t>
  </si>
  <si>
    <t>Delanco Sewerage Authority</t>
  </si>
  <si>
    <t>Delaware Municipal Utilities Authority</t>
  </si>
  <si>
    <t>Deptford Municipal Utilities Authority</t>
  </si>
  <si>
    <t>Dunellen Parking Authority</t>
  </si>
  <si>
    <t>East Orange Parking Authority</t>
  </si>
  <si>
    <t>East Windsor Municipal Utilities Authority</t>
  </si>
  <si>
    <t>Eatontown Sewerage Authority</t>
  </si>
  <si>
    <t>Edgewater Park Sewerage Authority</t>
  </si>
  <si>
    <t>Egg Harbor Municipal Utilities Authority</t>
  </si>
  <si>
    <t>Elizabeth Parking Authority</t>
  </si>
  <si>
    <t>Essex County Improvement Authority</t>
  </si>
  <si>
    <t>Essex County Utilities Authority</t>
  </si>
  <si>
    <t>Evesham Municipal Utilities Authority</t>
  </si>
  <si>
    <t>Ewing Township Redevelopment Agency</t>
  </si>
  <si>
    <t>Ewing-Lawrence Sewerage Authority</t>
  </si>
  <si>
    <t>Fort Lee Parking Authority</t>
  </si>
  <si>
    <t>Franklin Redevelopment Agency</t>
  </si>
  <si>
    <t>Franklin Sewerage Authority (Somerset)</t>
  </si>
  <si>
    <t>Garfield Redevelopment Agency</t>
  </si>
  <si>
    <t>Gloucester County Improvement Authority</t>
  </si>
  <si>
    <t>Gloucester County Pollution Control Financing Authority</t>
  </si>
  <si>
    <t>Gloucester County Utilities Authority</t>
  </si>
  <si>
    <t>Gloucester Township Municipal Utilities Authority</t>
  </si>
  <si>
    <t>Hackettstown Municipal Utilities Authority</t>
  </si>
  <si>
    <t>Hackettstown Parking Authority</t>
  </si>
  <si>
    <t>Haledon Municipality Utility Authority</t>
  </si>
  <si>
    <t>Hamilton Municipal Utilities Authority (Atlantic)</t>
  </si>
  <si>
    <t>Hanover Sewerage Authority</t>
  </si>
  <si>
    <t>Hardyston Municipal Utilities Authority</t>
  </si>
  <si>
    <t>Harrison Redevelopment Agency</t>
  </si>
  <si>
    <t>Hillsborough Municipal Utilities Authority</t>
  </si>
  <si>
    <t>Hoboken Hospital Authority</t>
  </si>
  <si>
    <t>Hudson County Improvement Authority</t>
  </si>
  <si>
    <t>Hunterdon County Utilities Authority</t>
  </si>
  <si>
    <t>Independence Municipal Utilities Authority</t>
  </si>
  <si>
    <t>Jackson Municipal Utilities Authority</t>
  </si>
  <si>
    <t>Jersey City Municipal Utilities Authority</t>
  </si>
  <si>
    <t>Jersey City Redevelopment Agency</t>
  </si>
  <si>
    <t>Kearny Municipal Utilities Authority</t>
  </si>
  <si>
    <t>Lacey Municipal Utilities Authority</t>
  </si>
  <si>
    <t>Lakewood Municipal Utilities Authority</t>
  </si>
  <si>
    <t>Landis Sewerage Authority</t>
  </si>
  <si>
    <t>Lebanon Borough Sewerage Authority</t>
  </si>
  <si>
    <t>Linden-Roselle Sewerage Authority</t>
  </si>
  <si>
    <t>Little Egg Harbor Municipal Utilities Authority</t>
  </si>
  <si>
    <t>Logan Municipal Utilities Authority</t>
  </si>
  <si>
    <t>Long Branch Sewerage Authority</t>
  </si>
  <si>
    <t>Lower Municipal Utilities Authority</t>
  </si>
  <si>
    <t>Manasquan River Regional Sewerage Authority</t>
  </si>
  <si>
    <t>Manchester Municipal Utilities Authority</t>
  </si>
  <si>
    <t>Mantua Municipal Utilities Authority</t>
  </si>
  <si>
    <t>Mercer County Improvement Authority</t>
  </si>
  <si>
    <t>Merchantville-Pennsauken Water Commission</t>
  </si>
  <si>
    <t>Metuchen Parking Authority</t>
  </si>
  <si>
    <t>Middlesex County Improvement Authority</t>
  </si>
  <si>
    <t>Middlesex County Utilities Authority</t>
  </si>
  <si>
    <t>Middletown Sewerage Authority</t>
  </si>
  <si>
    <t>Milltown-Ford Avenue Redevelopment Agency</t>
  </si>
  <si>
    <t>Monmouth County Bayshore Outfall Authority</t>
  </si>
  <si>
    <t>Monmouth County Improvement Authority</t>
  </si>
  <si>
    <t>Monroe Municipal Utilities Authority (Gloucester)</t>
  </si>
  <si>
    <t>Morris County Improvement Authority</t>
  </si>
  <si>
    <t>Morris County Utilities Authority</t>
  </si>
  <si>
    <t>Morristown Parking Authority</t>
  </si>
  <si>
    <t>Mount Holly Municipal Utilities Authority</t>
  </si>
  <si>
    <t>Mount Laurel Municipal Utilities Authority</t>
  </si>
  <si>
    <t>Musconetcong Sewerage Authority</t>
  </si>
  <si>
    <t>Neptune Township Sewerage Authority</t>
  </si>
  <si>
    <t>New Brunswick Parking Authority</t>
  </si>
  <si>
    <t>Newark Parking Authority</t>
  </si>
  <si>
    <t>Newton Parking Authority</t>
  </si>
  <si>
    <t>North Bergen Municipal Utilities Authority</t>
  </si>
  <si>
    <t>North Bergen Parking Authority</t>
  </si>
  <si>
    <t>North Hudson Regional Sewerage Authority</t>
  </si>
  <si>
    <t>Northwest Bergen County Utilities Authority</t>
  </si>
  <si>
    <t>Ocean County Utilities Authority</t>
  </si>
  <si>
    <t>Ocean Grove Sewerage Authority</t>
  </si>
  <si>
    <t>Ocean Township Sewerage Authority</t>
  </si>
  <si>
    <t>Old Bridge Municipal Utilities Authority</t>
  </si>
  <si>
    <t>Old Bridge Redevelopment Agency</t>
  </si>
  <si>
    <t>Passaic County Improvement Authority</t>
  </si>
  <si>
    <t>Passaic County Utilities Authority</t>
  </si>
  <si>
    <t>Passaic Parking Authority</t>
  </si>
  <si>
    <t>Passaic Redevelopment Agency</t>
  </si>
  <si>
    <t>Passaic Valley Water Commission</t>
  </si>
  <si>
    <t>Paterson Municipal Utilities Authority</t>
  </si>
  <si>
    <t>Paterson Parking Authority</t>
  </si>
  <si>
    <t>Penns Grove Redevelopment Agency</t>
  </si>
  <si>
    <t>Penns Grove Sewerage Authority</t>
  </si>
  <si>
    <t>Pennsauken Sewerage Authority</t>
  </si>
  <si>
    <t>Pennsville Sewerage Authority</t>
  </si>
  <si>
    <t>Pequannock River Basin Regional Sewerage Authority</t>
  </si>
  <si>
    <t>Pequannock-Lincoln Park Fairfield Sewerage Authority</t>
  </si>
  <si>
    <t>Perth Amboy Redevelopment Agency</t>
  </si>
  <si>
    <t>Pine Hill Municipal Utilities Authority</t>
  </si>
  <si>
    <t>Plainfield Municipal Utilities Authority</t>
  </si>
  <si>
    <t>Plainfield Regional Sewerage Authority</t>
  </si>
  <si>
    <t>Plumsted Municipal Utilities Authority</t>
  </si>
  <si>
    <t>Point Pleasant Beach Parking Authority</t>
  </si>
  <si>
    <t>Pompton Lakes Municipal Utilities Authority</t>
  </si>
  <si>
    <t>Rahway Redevelopment Agency</t>
  </si>
  <si>
    <t>Rahway Valley Sewerage Authority</t>
  </si>
  <si>
    <t>Raritan Twp. Municipal Utilities Authority</t>
  </si>
  <si>
    <t>Readington-Lebanon Sewerage Authority</t>
  </si>
  <si>
    <t>Red Bank Redvelopment Agency</t>
  </si>
  <si>
    <t>Riverside Sewerage  Authority</t>
  </si>
  <si>
    <t>Robbinsville Township Municipal Utilities Authority</t>
  </si>
  <si>
    <t>Rockaway Valley Regional Sewerage Authority</t>
  </si>
  <si>
    <t>Rockleigh Sewerage Authority</t>
  </si>
  <si>
    <t>Roselle Redevelopment Agency</t>
  </si>
  <si>
    <t>Salem County Improvement Authority</t>
  </si>
  <si>
    <t>Salem County Pollution Control Financing Authority</t>
  </si>
  <si>
    <t>Salem Municipal Port Authority</t>
  </si>
  <si>
    <t>Sayreville Redevelopment Agency</t>
  </si>
  <si>
    <t>Seaside Heights Redevelopment Agency</t>
  </si>
  <si>
    <t>Secaucus Municipal Utilities Authority</t>
  </si>
  <si>
    <t>Somerset County Improvement Authority</t>
  </si>
  <si>
    <t>Somerset-Raritan Regional Sewerage Authority</t>
  </si>
  <si>
    <t>South Amboy Redevelopment Agency</t>
  </si>
  <si>
    <t>South Monmouth County Regional Sewerage Authority</t>
  </si>
  <si>
    <t>South Orange Parking Authority</t>
  </si>
  <si>
    <t>South Toms River Sewerage Authority</t>
  </si>
  <si>
    <t>Southeast Monmouth Municipal Utilities Authority</t>
  </si>
  <si>
    <t>Southeast Morris County Utilities Authority</t>
  </si>
  <si>
    <t>Stony Brook Regional Sewerage Authority</t>
  </si>
  <si>
    <t>Sussex County Utilities Authority</t>
  </si>
  <si>
    <t>Toms River Municipal Utilities Authority</t>
  </si>
  <si>
    <t>Toms River Parking Authority</t>
  </si>
  <si>
    <t>Trenton Parking Authority</t>
  </si>
  <si>
    <t>Two Rivers Water Reclamation Authority</t>
  </si>
  <si>
    <t>Union City Parking Authority</t>
  </si>
  <si>
    <t>Union County Improvement Authority</t>
  </si>
  <si>
    <t>Union County Utilities Authority</t>
  </si>
  <si>
    <t>Wanaque Valley Regional Sewerage Authority</t>
  </si>
  <si>
    <t>Warren County - Pequest Riv. Utilities Authority</t>
  </si>
  <si>
    <t>Warren County Pollution Control Financing Authority</t>
  </si>
  <si>
    <t>Warren Sewerage Authority</t>
  </si>
  <si>
    <t>Washington Township Municipal Utilities Authority (Gloucester)</t>
  </si>
  <si>
    <t>Washington Township Municipal Utilities Authority (Morris)</t>
  </si>
  <si>
    <t>Weehawken Parking Authority</t>
  </si>
  <si>
    <t>West New York Parking Authority</t>
  </si>
  <si>
    <t>West Windsor Parking Authority</t>
  </si>
  <si>
    <t>Western Monmouth County Utilities Authority</t>
  </si>
  <si>
    <t>Westwood Parking Authority</t>
  </si>
  <si>
    <t>Weymouth Municipal Utilities Authority</t>
  </si>
  <si>
    <t>Wildwoods Tourism Improvement &amp; Development Authority</t>
  </si>
  <si>
    <t>Willingboro Municipal Utilities Authority</t>
  </si>
  <si>
    <t>Woodbridge Redevelopment Agency</t>
  </si>
  <si>
    <t>Woodstown Sewerage Authority</t>
  </si>
  <si>
    <t>Wrightstown Municipal Utilities Authority</t>
  </si>
  <si>
    <t>Agency Type</t>
  </si>
  <si>
    <t>Agency Providing Services To/Receiving Services From</t>
  </si>
  <si>
    <t>Types</t>
  </si>
  <si>
    <t>Fire District</t>
  </si>
  <si>
    <t>Authority</t>
  </si>
  <si>
    <t>School District</t>
  </si>
  <si>
    <t>Municipality</t>
  </si>
  <si>
    <t>aclt</t>
  </si>
  <si>
    <t>UFB-6 Tax Abatements</t>
  </si>
  <si>
    <t>Absecon City School District</t>
  </si>
  <si>
    <t>Atlantic City School District</t>
  </si>
  <si>
    <t>Atlantic Count Vocational School District</t>
  </si>
  <si>
    <t>Brigantine City School District</t>
  </si>
  <si>
    <t>Buena Regional School District</t>
  </si>
  <si>
    <t>Corbin City School District</t>
  </si>
  <si>
    <t>Egg Harbor City School District</t>
  </si>
  <si>
    <t>Egg Harbor Township School District</t>
  </si>
  <si>
    <t>Estell Manor City School District</t>
  </si>
  <si>
    <t>Folsom Borough School District</t>
  </si>
  <si>
    <t>Galloway Twp School District</t>
  </si>
  <si>
    <t>Greater Egg Harbor Regional School District</t>
  </si>
  <si>
    <t>Hamilton Township School District</t>
  </si>
  <si>
    <t>Hammonton Town School District</t>
  </si>
  <si>
    <t>Linwood City School District</t>
  </si>
  <si>
    <t>Longport School District</t>
  </si>
  <si>
    <t>Mainland Regional School District</t>
  </si>
  <si>
    <t>Margate City School District</t>
  </si>
  <si>
    <t>Mullica Township School District</t>
  </si>
  <si>
    <t>Northfield City School District</t>
  </si>
  <si>
    <t>Pleasantville City School District</t>
  </si>
  <si>
    <t>Port Republic City School District</t>
  </si>
  <si>
    <t>Somers Point City School District</t>
  </si>
  <si>
    <t>Ventnor City School District</t>
  </si>
  <si>
    <t>Weymouth Township School District</t>
  </si>
  <si>
    <t>Allendale Borough School District</t>
  </si>
  <si>
    <t>Alpine Borough School District</t>
  </si>
  <si>
    <t>Bergen County Vocational School District</t>
  </si>
  <si>
    <t>Bergenfield Borough School District</t>
  </si>
  <si>
    <t>Bogota Borough School District</t>
  </si>
  <si>
    <t>Carlstadt Borough School District</t>
  </si>
  <si>
    <t>Carlstadt-East Rutherford School District</t>
  </si>
  <si>
    <t>Cliffside Park Borough School District</t>
  </si>
  <si>
    <t>Closter Borough School District</t>
  </si>
  <si>
    <t>Cresskill Borough School District</t>
  </si>
  <si>
    <t>Demarest Borough School District</t>
  </si>
  <si>
    <t>Dumont Borough School District</t>
  </si>
  <si>
    <t>East Rutherford Borough School District</t>
  </si>
  <si>
    <t>Edgewater Borough School District</t>
  </si>
  <si>
    <t>Elmwood Park School District</t>
  </si>
  <si>
    <t>Emerson Borough School District</t>
  </si>
  <si>
    <t>Englewood City School District</t>
  </si>
  <si>
    <t>Englewood Cliffs Borough School District</t>
  </si>
  <si>
    <t>Fair Lawn Borough School District</t>
  </si>
  <si>
    <t>Fairview Borough School District</t>
  </si>
  <si>
    <t>Fort Lee Borough School District</t>
  </si>
  <si>
    <t>Franklin Lakes Borough School District</t>
  </si>
  <si>
    <t>Garfield City School District</t>
  </si>
  <si>
    <t>Glen Rock Borough School District</t>
  </si>
  <si>
    <t>Hackensack City School District</t>
  </si>
  <si>
    <t>Harrington Park Borough School District</t>
  </si>
  <si>
    <t>Hasbrouck Heights Borough School District</t>
  </si>
  <si>
    <t>Haworth Borough School District</t>
  </si>
  <si>
    <t>Hillsdale Borough School District</t>
  </si>
  <si>
    <t>Ho Ho Kus Borough School District</t>
  </si>
  <si>
    <t>Leonia Borough School District</t>
  </si>
  <si>
    <t>Little Ferry Borough School District</t>
  </si>
  <si>
    <t>Lodi Boroughugh School District</t>
  </si>
  <si>
    <t>Lyndhurst Township School District</t>
  </si>
  <si>
    <t>Mahwah Township School District</t>
  </si>
  <si>
    <t>Maywood Borough School District</t>
  </si>
  <si>
    <t>Midland Park Borough School District</t>
  </si>
  <si>
    <t>Montvale Borough School District</t>
  </si>
  <si>
    <t>Moonachie Borough School District</t>
  </si>
  <si>
    <t>New Milford Borough School District</t>
  </si>
  <si>
    <t>North Arlington Borough School District</t>
  </si>
  <si>
    <t>Northern Highlands Regional School District</t>
  </si>
  <si>
    <t>Northern Valley Regional School District</t>
  </si>
  <si>
    <t>Northvale Borough School District</t>
  </si>
  <si>
    <t>Norwood Borough School District</t>
  </si>
  <si>
    <t>Oakland Borough School District</t>
  </si>
  <si>
    <t>Old Tappan Borough School District</t>
  </si>
  <si>
    <t>Oradell Borough School District</t>
  </si>
  <si>
    <t>Palisades Park School District</t>
  </si>
  <si>
    <t>Paramus Borough School District</t>
  </si>
  <si>
    <t>Park Ridge Borough School District</t>
  </si>
  <si>
    <t>Pascack Valley Regional School District</t>
  </si>
  <si>
    <t>Ramapo-Indian Hill Regional School District</t>
  </si>
  <si>
    <t>Ramsey Borough School District</t>
  </si>
  <si>
    <t>Ridgefield Borough School District</t>
  </si>
  <si>
    <t>Ridgefield Park Township School District</t>
  </si>
  <si>
    <t>Ridgewood Village School District</t>
  </si>
  <si>
    <t>River Dell Regional School District</t>
  </si>
  <si>
    <t>River Edge Borough School District</t>
  </si>
  <si>
    <t>River Vale Township School District</t>
  </si>
  <si>
    <t>Rochelle Park Township School District</t>
  </si>
  <si>
    <t>Rockleigh School District</t>
  </si>
  <si>
    <t>Rutherford Borough School District</t>
  </si>
  <si>
    <t>Saddle Brook Township School District</t>
  </si>
  <si>
    <t>Saddle River Borough School District</t>
  </si>
  <si>
    <t>South Hackensack Township School District</t>
  </si>
  <si>
    <t>Teaneck Township School District</t>
  </si>
  <si>
    <t>Tenafly Borough School District</t>
  </si>
  <si>
    <t>Upper Saddle River Borough School District</t>
  </si>
  <si>
    <t>Waldwick Borough School District</t>
  </si>
  <si>
    <t>Wallington Borough School District</t>
  </si>
  <si>
    <t>Westwood Regional School District</t>
  </si>
  <si>
    <t>Wood-Ridge Borough School District</t>
  </si>
  <si>
    <t>Woodcliff Lake Borough School District</t>
  </si>
  <si>
    <t>Wyckoff Township School District</t>
  </si>
  <si>
    <t>Bass River Township School District</t>
  </si>
  <si>
    <t>Beverly City School District</t>
  </si>
  <si>
    <t>Bordentown Regional School District</t>
  </si>
  <si>
    <t>Burlington City School District</t>
  </si>
  <si>
    <t>Burlington Coounty Vocational School District</t>
  </si>
  <si>
    <t>Burlington Township School District</t>
  </si>
  <si>
    <t>Chesterfield Township School District</t>
  </si>
  <si>
    <t>Cinnaminson Township School District</t>
  </si>
  <si>
    <t>Delanco Township School District</t>
  </si>
  <si>
    <t>Delran Township School District</t>
  </si>
  <si>
    <t>Eastampton Township School District</t>
  </si>
  <si>
    <t>Edgewater Park Township School District</t>
  </si>
  <si>
    <t>Evesham Township School District</t>
  </si>
  <si>
    <t>Florence Township School District</t>
  </si>
  <si>
    <t>Hainesport Township School District</t>
  </si>
  <si>
    <t>Lenape Regional School District</t>
  </si>
  <si>
    <t>Lumberton Township School District</t>
  </si>
  <si>
    <t>Mansfield Township School District</t>
  </si>
  <si>
    <t>Maple Shade Township School District</t>
  </si>
  <si>
    <t>Medford Lakes Borough School District</t>
  </si>
  <si>
    <t>Medford Township School District</t>
  </si>
  <si>
    <t>Moorestown Township School District</t>
  </si>
  <si>
    <t>Mount Holly Township School District</t>
  </si>
  <si>
    <t>Mount Laurel Township School District</t>
  </si>
  <si>
    <t>New Hanover Township School District</t>
  </si>
  <si>
    <t>North Hanover Township School District</t>
  </si>
  <si>
    <t>Northern Burlington Regional School District</t>
  </si>
  <si>
    <t>Palmyra Borough School District</t>
  </si>
  <si>
    <t>Pemberton Township School District</t>
  </si>
  <si>
    <t>Rancocas Valley Regional School District</t>
  </si>
  <si>
    <t>Riverside Township School District</t>
  </si>
  <si>
    <t>Riverton School District</t>
  </si>
  <si>
    <t>Shamong Township School District</t>
  </si>
  <si>
    <t>Southampton Township School District</t>
  </si>
  <si>
    <t>Springfield Township School District</t>
  </si>
  <si>
    <t>Tabernacle Township School District</t>
  </si>
  <si>
    <t>Washington Township School District</t>
  </si>
  <si>
    <t>Westampton School District</t>
  </si>
  <si>
    <t>Willingboro Township School District</t>
  </si>
  <si>
    <t>Woodland Township School District</t>
  </si>
  <si>
    <t>Audubon Borough School District</t>
  </si>
  <si>
    <t>Barrington Borough School District</t>
  </si>
  <si>
    <t>Bellmawr Borough School District</t>
  </si>
  <si>
    <t>Berlin Borough School District</t>
  </si>
  <si>
    <t>Berlin Township School District</t>
  </si>
  <si>
    <t>Black Horse Pike Regional School District</t>
  </si>
  <si>
    <t>Brooklawn Borough School District</t>
  </si>
  <si>
    <t>Camden City School District</t>
  </si>
  <si>
    <t>Camden County Vocational School District</t>
  </si>
  <si>
    <t>Cherry Hill Township School District</t>
  </si>
  <si>
    <t>Chesilhurst School District</t>
  </si>
  <si>
    <t>Clementon Borough School District</t>
  </si>
  <si>
    <t>Collingswood Borough School District</t>
  </si>
  <si>
    <t>Eastern Camden County Regional School District</t>
  </si>
  <si>
    <t>Gibbsboro Borough School District</t>
  </si>
  <si>
    <t>Gloucester City School District</t>
  </si>
  <si>
    <t>Gloucester Township School District</t>
  </si>
  <si>
    <t>Haddon Heights Borough School District</t>
  </si>
  <si>
    <t>Haddon Township School District</t>
  </si>
  <si>
    <t>Haddonfield School District</t>
  </si>
  <si>
    <t>Hi Nella School District</t>
  </si>
  <si>
    <t>Laurel Springs Borough School District</t>
  </si>
  <si>
    <t>Lawnside Borough School District</t>
  </si>
  <si>
    <t>Lindenwold Borough School District</t>
  </si>
  <si>
    <t>Magnolia Borough School District</t>
  </si>
  <si>
    <t>Merchantville Borough School District</t>
  </si>
  <si>
    <t>Mount Ephraim Borough School District</t>
  </si>
  <si>
    <t>Oaklyn Borough School District</t>
  </si>
  <si>
    <t>Pennsauken Township School District</t>
  </si>
  <si>
    <t>Pine Hill Borough School District</t>
  </si>
  <si>
    <t>Runnemede Borough School District</t>
  </si>
  <si>
    <t>Somerdale Borough School District</t>
  </si>
  <si>
    <t>Sterling High School District School District</t>
  </si>
  <si>
    <t>Stratford Borough School District</t>
  </si>
  <si>
    <t>Voorhees Township School District</t>
  </si>
  <si>
    <t>Waterford Township School District</t>
  </si>
  <si>
    <t>Winslow Township School District</t>
  </si>
  <si>
    <t>Woodlynne Borough School District</t>
  </si>
  <si>
    <t>Avalon Borough School District</t>
  </si>
  <si>
    <t>Cape May City School District</t>
  </si>
  <si>
    <t>Cape May County Vocational School District</t>
  </si>
  <si>
    <t>Cape May Point School District</t>
  </si>
  <si>
    <t>Dennis Township School District</t>
  </si>
  <si>
    <t>Lower Cape May Regional School District</t>
  </si>
  <si>
    <t>Lower Township School District</t>
  </si>
  <si>
    <t>Middle Township School District</t>
  </si>
  <si>
    <t>North Wildwood City School District</t>
  </si>
  <si>
    <t>Ocean City School District</t>
  </si>
  <si>
    <t>Sea Isle City School District</t>
  </si>
  <si>
    <t>Stone Harbor Borough School District</t>
  </si>
  <si>
    <t>Upper Township School District</t>
  </si>
  <si>
    <t>West Cape May Borough School District</t>
  </si>
  <si>
    <t>West Wildwood School District</t>
  </si>
  <si>
    <t>Wildwood City School District</t>
  </si>
  <si>
    <t>Wildwood Crest Borough School District</t>
  </si>
  <si>
    <t>Woodbine Borough School District</t>
  </si>
  <si>
    <t>Bridgeton City School District</t>
  </si>
  <si>
    <t>Commercial Township School District</t>
  </si>
  <si>
    <t>Cumberland County Vocational School District</t>
  </si>
  <si>
    <t>Cumberland Regional School District</t>
  </si>
  <si>
    <t>Deerfield Township School District</t>
  </si>
  <si>
    <t>Downe Township School District</t>
  </si>
  <si>
    <t>Fairfield Township School District</t>
  </si>
  <si>
    <t>Greenwich Township School District</t>
  </si>
  <si>
    <t>Hopewell Township School District</t>
  </si>
  <si>
    <t>Lawrence Township School District</t>
  </si>
  <si>
    <t>Maurice River Township School District</t>
  </si>
  <si>
    <t>Millville City School District</t>
  </si>
  <si>
    <t>Stow Creek Township School District</t>
  </si>
  <si>
    <t>Upper Deerfield Township School District</t>
  </si>
  <si>
    <t>Vineland City School District</t>
  </si>
  <si>
    <t>Belleville Town School District</t>
  </si>
  <si>
    <t>Bloomfield Township School District</t>
  </si>
  <si>
    <t>Caldwell-West Caldwell School District</t>
  </si>
  <si>
    <t>Cedar Grove Township School District</t>
  </si>
  <si>
    <t>East Orange School District</t>
  </si>
  <si>
    <t>Essex County Vocational-Tech School District</t>
  </si>
  <si>
    <t>Essex Fells Borough School District</t>
  </si>
  <si>
    <t>Glen Ridge Borough School District</t>
  </si>
  <si>
    <t>Irvington Township School District</t>
  </si>
  <si>
    <t>Livingston Township School District</t>
  </si>
  <si>
    <t>Millburn Township School District</t>
  </si>
  <si>
    <t>Montclair Town School District</t>
  </si>
  <si>
    <t>Newark City School District</t>
  </si>
  <si>
    <t>North Caldwell Borough School District</t>
  </si>
  <si>
    <t>Nutley Town School District</t>
  </si>
  <si>
    <t>City Of Orange Township School District</t>
  </si>
  <si>
    <t>Roseland Borough School District</t>
  </si>
  <si>
    <t>South Orange-Maplewood School District</t>
  </si>
  <si>
    <t>Verona Borough School District</t>
  </si>
  <si>
    <t>West Essex Regional School District</t>
  </si>
  <si>
    <t>West Orange Town School District</t>
  </si>
  <si>
    <t>Clayton Borough School District</t>
  </si>
  <si>
    <t>Clearview Regional School District</t>
  </si>
  <si>
    <t>Deptford Township School District</t>
  </si>
  <si>
    <t>East Greenwich Township School District</t>
  </si>
  <si>
    <t>Elk Township School District</t>
  </si>
  <si>
    <t>Franklin Township School District</t>
  </si>
  <si>
    <t>Gateway Regional School District</t>
  </si>
  <si>
    <t>Glassboro School District</t>
  </si>
  <si>
    <t>Gloucester County Vocational School District</t>
  </si>
  <si>
    <t>Harrison Township School District</t>
  </si>
  <si>
    <t>Kingsway Regional School District</t>
  </si>
  <si>
    <t>Logan Township School District</t>
  </si>
  <si>
    <t>Mantua Township School District</t>
  </si>
  <si>
    <t>Monroe Township School District</t>
  </si>
  <si>
    <t>National Park Borough School District</t>
  </si>
  <si>
    <t>Newfield Borough School District</t>
  </si>
  <si>
    <t>Paulsboro Borough School District</t>
  </si>
  <si>
    <t>Pitman Borough School District</t>
  </si>
  <si>
    <t>South Harrison Township School District</t>
  </si>
  <si>
    <t>Delsea Regional High School District School District</t>
  </si>
  <si>
    <t>Swedesboro-Woolwich School District</t>
  </si>
  <si>
    <t>Wenonah Borough School District</t>
  </si>
  <si>
    <t>West Deptford Township School District</t>
  </si>
  <si>
    <t>Westville Borough School District</t>
  </si>
  <si>
    <t>Woodbury City School District</t>
  </si>
  <si>
    <t>Woodbury Heights Borough School District</t>
  </si>
  <si>
    <t>Bayonne City School District</t>
  </si>
  <si>
    <t>East Newark Borough School District</t>
  </si>
  <si>
    <t>Guttenberg Town School District</t>
  </si>
  <si>
    <t>Harrison Town School District</t>
  </si>
  <si>
    <t>Hoboken City School District</t>
  </si>
  <si>
    <t>Hudson County Vocational School District</t>
  </si>
  <si>
    <t>Jersey City School District</t>
  </si>
  <si>
    <t>Kearny Town School District</t>
  </si>
  <si>
    <t>North Bergen Township School District</t>
  </si>
  <si>
    <t>Secaucus Town School District</t>
  </si>
  <si>
    <t>Union City School District</t>
  </si>
  <si>
    <t>Weehawken Township School District</t>
  </si>
  <si>
    <t>West New York Town School District</t>
  </si>
  <si>
    <t>Alexandria Township School District</t>
  </si>
  <si>
    <t>Bethlehem Township School District</t>
  </si>
  <si>
    <t>Bloomsbury Borough School District</t>
  </si>
  <si>
    <t>Califon Borough School District</t>
  </si>
  <si>
    <t>Clinton Town School District</t>
  </si>
  <si>
    <t>Clinton Township School District</t>
  </si>
  <si>
    <t>Delaware Township School District</t>
  </si>
  <si>
    <t>Delaware Valley Regional School District</t>
  </si>
  <si>
    <t>East Amwell Township School District</t>
  </si>
  <si>
    <t>South-Hunterdon School District</t>
  </si>
  <si>
    <t>Flemington-Raritan Regional School District</t>
  </si>
  <si>
    <t>Frenchtown Borough School District</t>
  </si>
  <si>
    <t>Hampton Borough School District</t>
  </si>
  <si>
    <t>High Bridge Borough School District</t>
  </si>
  <si>
    <t>Holland Township School District</t>
  </si>
  <si>
    <t>Hunterdon Central Regional School District</t>
  </si>
  <si>
    <t>Hunterdon County Vocational School District</t>
  </si>
  <si>
    <t>Kingwood Township School District</t>
  </si>
  <si>
    <t>Lebanon Borough School District</t>
  </si>
  <si>
    <t>Lebanon Township School District</t>
  </si>
  <si>
    <t>Milford Borough School District</t>
  </si>
  <si>
    <t>North Hunterdon/Voorhees Regional School District</t>
  </si>
  <si>
    <t>Readington Township School District</t>
  </si>
  <si>
    <t>Tewksbury Township School District</t>
  </si>
  <si>
    <t>Union Township School District</t>
  </si>
  <si>
    <t>East Windsor Regional School District</t>
  </si>
  <si>
    <t>Ewing Township School District</t>
  </si>
  <si>
    <t>Hopewell Valley Regional School District</t>
  </si>
  <si>
    <t>Mercer County Vocational School District</t>
  </si>
  <si>
    <t>Princeton School District</t>
  </si>
  <si>
    <t>Trenton City School District</t>
  </si>
  <si>
    <t>Robbinsville Township School District</t>
  </si>
  <si>
    <t>West Windsor-Plainsboro Regional School District</t>
  </si>
  <si>
    <t>Carteret Borough School District</t>
  </si>
  <si>
    <t>Cranbury Township School District</t>
  </si>
  <si>
    <t>Dunellen Borough School District</t>
  </si>
  <si>
    <t>East Brunswick Township School District</t>
  </si>
  <si>
    <t>Edison Township School District</t>
  </si>
  <si>
    <t>Highland Park Borough School District</t>
  </si>
  <si>
    <t>Jamesburg Borough School District</t>
  </si>
  <si>
    <t>Metuchen Borough School District</t>
  </si>
  <si>
    <t>Middlesex Borough School District</t>
  </si>
  <si>
    <t>Middlesex County Vocational School District</t>
  </si>
  <si>
    <t>Milltown Borough School District</t>
  </si>
  <si>
    <t>New Brunswick City School District</t>
  </si>
  <si>
    <t>North Brunswick Township School District</t>
  </si>
  <si>
    <t>Old Bridge Township School District</t>
  </si>
  <si>
    <t>Perth Amboy City School District</t>
  </si>
  <si>
    <t>Piscataway Township School District</t>
  </si>
  <si>
    <t>Sayreville Borough School District</t>
  </si>
  <si>
    <t>South Amboy City School District</t>
  </si>
  <si>
    <t>South Brunswick Township School District</t>
  </si>
  <si>
    <t>South Plainfield Borough School District</t>
  </si>
  <si>
    <t>South River Borough School District</t>
  </si>
  <si>
    <t>Spotswood School District</t>
  </si>
  <si>
    <t>Woodbridge Township School District</t>
  </si>
  <si>
    <t>Allenhurst School District</t>
  </si>
  <si>
    <t>Asbury Park City School District</t>
  </si>
  <si>
    <t>Atlantic Highlands Borough School District</t>
  </si>
  <si>
    <t>Avon Borough School District</t>
  </si>
  <si>
    <t>Belmar Borough School District</t>
  </si>
  <si>
    <t>Bradley Beach Borough School District</t>
  </si>
  <si>
    <t>Brielle Borough School District</t>
  </si>
  <si>
    <t>Colts Neck Township School District</t>
  </si>
  <si>
    <t>Deal Borough School District</t>
  </si>
  <si>
    <t>Eatontown Borough School District</t>
  </si>
  <si>
    <t>Fair Haven Borough School District</t>
  </si>
  <si>
    <t>Farmingdale Borough School District</t>
  </si>
  <si>
    <t>Freehold Borough School District</t>
  </si>
  <si>
    <t>Freehold Regional School District</t>
  </si>
  <si>
    <t>Freehold Township School District</t>
  </si>
  <si>
    <t>Hazlet Township School District</t>
  </si>
  <si>
    <t>Henry Hudson Regional School District</t>
  </si>
  <si>
    <t>Highlands Borough School District</t>
  </si>
  <si>
    <t>Holmdel Township School District</t>
  </si>
  <si>
    <t>Howell Township School District</t>
  </si>
  <si>
    <t>Interlaken School District</t>
  </si>
  <si>
    <t>Keansburg Borough School District</t>
  </si>
  <si>
    <t>Keyport Borough School District</t>
  </si>
  <si>
    <t>Little Silver Borough School District</t>
  </si>
  <si>
    <t>Long Branch City School District</t>
  </si>
  <si>
    <t>Manalapan-Englishtown Regional School District</t>
  </si>
  <si>
    <t>Manasquan Borough School District</t>
  </si>
  <si>
    <t>Marlboro Township School District</t>
  </si>
  <si>
    <t>Matawan-Aberdeen Regional School District</t>
  </si>
  <si>
    <t>Middletown Township School District</t>
  </si>
  <si>
    <t>Millstone Township School District</t>
  </si>
  <si>
    <t>Monmouth Beach Borough School District</t>
  </si>
  <si>
    <t>Monmouth County Vocational School District</t>
  </si>
  <si>
    <t>Monmouth Regional School District</t>
  </si>
  <si>
    <t>Neptune City School District</t>
  </si>
  <si>
    <t>Neptune Township School District</t>
  </si>
  <si>
    <t>Ocean Township School District</t>
  </si>
  <si>
    <t>Oceanport Borough School District</t>
  </si>
  <si>
    <t>Red Bank Borough School District</t>
  </si>
  <si>
    <t>Red Bank Regional School District</t>
  </si>
  <si>
    <t>Roosevelt Borough School District</t>
  </si>
  <si>
    <t>Rumson Borough School District</t>
  </si>
  <si>
    <t>Rumson-Fair Haven Regional School District</t>
  </si>
  <si>
    <t>Sea Girt Borough School District</t>
  </si>
  <si>
    <t>Shore Regional School District</t>
  </si>
  <si>
    <t>Shrewsbury Borough School District</t>
  </si>
  <si>
    <t>Lake Como School District</t>
  </si>
  <si>
    <t>Spring Lake Borough School District</t>
  </si>
  <si>
    <t>Spring Lake Heights Borough School District</t>
  </si>
  <si>
    <t>Tinton Falls School District</t>
  </si>
  <si>
    <t>Union Beach School District</t>
  </si>
  <si>
    <t>Upper Freehold Regional School District</t>
  </si>
  <si>
    <t>Wall Township School District</t>
  </si>
  <si>
    <t>West Long Branch Borough School District</t>
  </si>
  <si>
    <t>Loch Arbour School District</t>
  </si>
  <si>
    <t>Boonton Town School District</t>
  </si>
  <si>
    <t>Boonton Township School District</t>
  </si>
  <si>
    <t>Butler Borough School District</t>
  </si>
  <si>
    <t>School District Of The Chathams School District</t>
  </si>
  <si>
    <t>Chester Township School District</t>
  </si>
  <si>
    <t>Denville Township School District</t>
  </si>
  <si>
    <t>Dover Town School District</t>
  </si>
  <si>
    <t>East Hanover Township School District</t>
  </si>
  <si>
    <t>Florham Park Borough School District</t>
  </si>
  <si>
    <t>Hanover Park Regional School District</t>
  </si>
  <si>
    <t>Hanover Township School District</t>
  </si>
  <si>
    <t>Harding Township School District</t>
  </si>
  <si>
    <t>Jefferson Township School District</t>
  </si>
  <si>
    <t>Kinnelon Borough School District</t>
  </si>
  <si>
    <t>Lincoln Park Borough School District</t>
  </si>
  <si>
    <t>Madison Borough School District</t>
  </si>
  <si>
    <t>Mendham Borough School District</t>
  </si>
  <si>
    <t>Mendham Township School District</t>
  </si>
  <si>
    <t>Mine Hill Township School District</t>
  </si>
  <si>
    <t>Montville Township School District</t>
  </si>
  <si>
    <t>Morris County Vocational School District</t>
  </si>
  <si>
    <t>Morris Hills Regional School District</t>
  </si>
  <si>
    <t>Morris Plains Borough School District</t>
  </si>
  <si>
    <t>Morris School District School District</t>
  </si>
  <si>
    <t>Mount Arlington Borough School District</t>
  </si>
  <si>
    <t>Mount Olive Township School District</t>
  </si>
  <si>
    <t>Mountain Lakes Borough School District</t>
  </si>
  <si>
    <t>Netcong Borough School District</t>
  </si>
  <si>
    <t>Parsippany-Troy Hills Township School District</t>
  </si>
  <si>
    <t>Long Hill Township School District</t>
  </si>
  <si>
    <t>Pequannock Township School District</t>
  </si>
  <si>
    <t>Randolph Township School District</t>
  </si>
  <si>
    <t>Riverdale Borough School District</t>
  </si>
  <si>
    <t>Rockaway Borough School District</t>
  </si>
  <si>
    <t>Rockaway Township School District</t>
  </si>
  <si>
    <t>Roxbury Township School District</t>
  </si>
  <si>
    <t>West Morris Regional School District</t>
  </si>
  <si>
    <t>Wharton Borough School District</t>
  </si>
  <si>
    <t>Barnegat Township School District</t>
  </si>
  <si>
    <t>Bay Head Borough School District</t>
  </si>
  <si>
    <t>Beach Haven Borough School District</t>
  </si>
  <si>
    <t>Berkeley Township School District</t>
  </si>
  <si>
    <t>Brick Township School District</t>
  </si>
  <si>
    <t>Central Regional School District</t>
  </si>
  <si>
    <t>Eagleswood Township School District</t>
  </si>
  <si>
    <t>Island Heights Borough School District</t>
  </si>
  <si>
    <t>Jackson Township School District</t>
  </si>
  <si>
    <t>Lacey Township School District</t>
  </si>
  <si>
    <t>Lakehurst Borough School District</t>
  </si>
  <si>
    <t>Lakewood Township School District</t>
  </si>
  <si>
    <t>Lavallette Borough School District</t>
  </si>
  <si>
    <t>Little Egg Harbor Township School District</t>
  </si>
  <si>
    <t>Long Beach Island School District</t>
  </si>
  <si>
    <t>Manchester Township School District</t>
  </si>
  <si>
    <t>Ocean County Vocational School District</t>
  </si>
  <si>
    <t>Ocean Gate Borough School District</t>
  </si>
  <si>
    <t>Pinelands Regional School District</t>
  </si>
  <si>
    <t>Plumsted Township School District</t>
  </si>
  <si>
    <t>Point Pleasant Borough School District</t>
  </si>
  <si>
    <t>Point Pleasant Beach School District</t>
  </si>
  <si>
    <t>Seaside Heights Borough School District</t>
  </si>
  <si>
    <t>Seaside Park Borough School District</t>
  </si>
  <si>
    <t>Southern Regional School District</t>
  </si>
  <si>
    <t>Stafford Township School District</t>
  </si>
  <si>
    <t>Toms River Regional School District</t>
  </si>
  <si>
    <t>Tuckerton Borough School District</t>
  </si>
  <si>
    <t>Bloomingdale Borough School District</t>
  </si>
  <si>
    <t>Clifton City School District</t>
  </si>
  <si>
    <t>Haledon Borough School District</t>
  </si>
  <si>
    <t>Hawthorne Borough School District</t>
  </si>
  <si>
    <t>Lakeland Regional School District</t>
  </si>
  <si>
    <t>Little Falls Township School District</t>
  </si>
  <si>
    <t>North Haledon Borough School District</t>
  </si>
  <si>
    <t>Passaic City School District</t>
  </si>
  <si>
    <t>Manchester Regional School District</t>
  </si>
  <si>
    <t>Passaic Valley Regional School District</t>
  </si>
  <si>
    <t>Passaic County Vocational School District</t>
  </si>
  <si>
    <t>Paterson City School District</t>
  </si>
  <si>
    <t>Pompton Lakes Borough School District</t>
  </si>
  <si>
    <t>Prospect Park Borough School District</t>
  </si>
  <si>
    <t>Ringwood Borough School District</t>
  </si>
  <si>
    <t>Totowa Borough School District</t>
  </si>
  <si>
    <t>Wanaque Borough School District</t>
  </si>
  <si>
    <t>Wayne Township School District</t>
  </si>
  <si>
    <t>West Milford Township School District</t>
  </si>
  <si>
    <t>Woodland Park School District</t>
  </si>
  <si>
    <t>Alloway Township School District</t>
  </si>
  <si>
    <t>Elsinboro Township School District</t>
  </si>
  <si>
    <t>Lower Alloways Creek School District</t>
  </si>
  <si>
    <t>Mannington Township School District</t>
  </si>
  <si>
    <t>Oldmans Township School District</t>
  </si>
  <si>
    <t>Penns Grove-Carney's Point Regional School District</t>
  </si>
  <si>
    <t>Pennsville School District</t>
  </si>
  <si>
    <t>Pittsgrove Township School District</t>
  </si>
  <si>
    <t>Quinton Township School District</t>
  </si>
  <si>
    <t>Salem City School District</t>
  </si>
  <si>
    <t>Salem County Vocational School District</t>
  </si>
  <si>
    <t>Upper Pittsgrove Township School District</t>
  </si>
  <si>
    <t>Woodstown-Pilesgrove Regional School District</t>
  </si>
  <si>
    <t>Bedminster Township School District</t>
  </si>
  <si>
    <t>Bernards Township School District</t>
  </si>
  <si>
    <t>Bound Brook Borough School District</t>
  </si>
  <si>
    <t>Branchburg Township School District</t>
  </si>
  <si>
    <t>Bridgewater-Raritan Regional School District</t>
  </si>
  <si>
    <t>Green Brook Township School District</t>
  </si>
  <si>
    <t>Hillsborough Township School District</t>
  </si>
  <si>
    <t>Manville Borough School District</t>
  </si>
  <si>
    <t>Montgomery Township School District</t>
  </si>
  <si>
    <t>North Plainfield Borough School District</t>
  </si>
  <si>
    <t>Somerset County Vocational School District</t>
  </si>
  <si>
    <t>Somerset Hills Regional School District</t>
  </si>
  <si>
    <t>Somerville Borough School District</t>
  </si>
  <si>
    <t>South Bound Brook School District</t>
  </si>
  <si>
    <t>Warren Township School District</t>
  </si>
  <si>
    <t>Watchung Borough School District</t>
  </si>
  <si>
    <t>Watchung Hills Regional School District</t>
  </si>
  <si>
    <t>Andover Regional School District</t>
  </si>
  <si>
    <t>Byram Township School District</t>
  </si>
  <si>
    <t>Frankford Township School District</t>
  </si>
  <si>
    <t>Franklin Borough School District</t>
  </si>
  <si>
    <t>Fredon Township School District</t>
  </si>
  <si>
    <t>Green Township School District</t>
  </si>
  <si>
    <t>Hamburg Borough School District</t>
  </si>
  <si>
    <t>Hampton Township School District</t>
  </si>
  <si>
    <t>Hardyston Township School District</t>
  </si>
  <si>
    <t>High Point Regional School District</t>
  </si>
  <si>
    <t>Hopatcong School District</t>
  </si>
  <si>
    <t>Kittatinny Regional School District</t>
  </si>
  <si>
    <t>Lafayette Township School District</t>
  </si>
  <si>
    <t>Lenape Valley Regional School District</t>
  </si>
  <si>
    <t>Montague Township School District</t>
  </si>
  <si>
    <t>Newton Town School District</t>
  </si>
  <si>
    <t>Ogdensburg Borough School District</t>
  </si>
  <si>
    <t>Sandyston-Walpack Township School District</t>
  </si>
  <si>
    <t>Sparta Township School District</t>
  </si>
  <si>
    <t>Stanhope Borough School District</t>
  </si>
  <si>
    <t>Stillwater Township School District</t>
  </si>
  <si>
    <t>Sussex-Wantage Regional School District</t>
  </si>
  <si>
    <t>Sussex County Vocational School District</t>
  </si>
  <si>
    <t>Vernon Township School District</t>
  </si>
  <si>
    <t>Wallkill Valley Regional School District</t>
  </si>
  <si>
    <t>Berkeley Heights Township School District</t>
  </si>
  <si>
    <t>Clark Township School District</t>
  </si>
  <si>
    <t>Cranford Township School District</t>
  </si>
  <si>
    <t>Elizabeth City School District</t>
  </si>
  <si>
    <t>Garwood Borough School District</t>
  </si>
  <si>
    <t>Hillside Township School District</t>
  </si>
  <si>
    <t>Kenilworth Borough School District</t>
  </si>
  <si>
    <t>Linden City School District</t>
  </si>
  <si>
    <t>Mountainside Borough School District</t>
  </si>
  <si>
    <t>New Providence Borough School District</t>
  </si>
  <si>
    <t>Plainfield City School District</t>
  </si>
  <si>
    <t>Rahway City School District</t>
  </si>
  <si>
    <t>Roselle Borough School District</t>
  </si>
  <si>
    <t>Roselle Park Borough School District</t>
  </si>
  <si>
    <t>Scotch Plains-Fanwood Regional School District</t>
  </si>
  <si>
    <t>Summit City School District</t>
  </si>
  <si>
    <t>Union County Vocational School District</t>
  </si>
  <si>
    <t>Westfield Town School District</t>
  </si>
  <si>
    <t>Winfield Township School District</t>
  </si>
  <si>
    <t>Allamuchy Township School District</t>
  </si>
  <si>
    <t>Alpha Borough School District</t>
  </si>
  <si>
    <t>Belvidere Town School District</t>
  </si>
  <si>
    <t>Blairstown Township School District</t>
  </si>
  <si>
    <t>Frelinghuysen Township School District</t>
  </si>
  <si>
    <t>Great Meadows Regional School District</t>
  </si>
  <si>
    <t>Hackettstown School District</t>
  </si>
  <si>
    <t>Harmony Township School District</t>
  </si>
  <si>
    <t>Hope Township School District</t>
  </si>
  <si>
    <t>Knowlton Township School District</t>
  </si>
  <si>
    <t>Lopatcong Township School District</t>
  </si>
  <si>
    <t>North Warren Regional School District</t>
  </si>
  <si>
    <t>Oxford Township School District</t>
  </si>
  <si>
    <t>Phillipsburg Town School District</t>
  </si>
  <si>
    <t>Pohatcong Township School District</t>
  </si>
  <si>
    <t>Warren County Vocational School District</t>
  </si>
  <si>
    <t>Warren Hills Regional School District</t>
  </si>
  <si>
    <t>Washington Borough School District</t>
  </si>
  <si>
    <t>White Township School District</t>
  </si>
  <si>
    <t>Other (Please Explain in Notes)</t>
  </si>
  <si>
    <t>Population (2020 census)</t>
  </si>
  <si>
    <t>RUT Calculation</t>
  </si>
  <si>
    <t>Option 1 - RUT Calculated by Percentage (default)</t>
  </si>
  <si>
    <t>Insert RUT Percentage:</t>
  </si>
  <si>
    <t>Option 2 - RUT Based on Fixed Amount</t>
  </si>
  <si>
    <t>Insert "X" here:</t>
  </si>
  <si>
    <t>Insert RUT amount:</t>
  </si>
  <si>
    <t>40A:4-41c(1) 3 Year Average</t>
  </si>
  <si>
    <t>40A:4-41c(2) Levy Net of Appeals</t>
  </si>
  <si>
    <t>UFB Version 2022.1</t>
  </si>
  <si>
    <t>www.historicgreenwichnj.org</t>
  </si>
  <si>
    <t>(856) 491-8375</t>
  </si>
  <si>
    <t>PO BOX 64</t>
  </si>
  <si>
    <t>GREENWICH</t>
  </si>
  <si>
    <t>08323</t>
  </si>
  <si>
    <t>WILLIAM</t>
  </si>
  <si>
    <t>C</t>
  </si>
  <si>
    <t>REINHART</t>
  </si>
  <si>
    <t>committeemanReinhart@gmail.com</t>
  </si>
  <si>
    <t>AMY</t>
  </si>
  <si>
    <t>COLANERI</t>
  </si>
  <si>
    <t>cfo@historicgreenwichnj.org</t>
  </si>
  <si>
    <t>KIMBERLY</t>
  </si>
  <si>
    <t>FLEETWOOD</t>
  </si>
  <si>
    <t>treasurergreenwichtwpcc@gmail.com</t>
  </si>
  <si>
    <t xml:space="preserve">RAYMOND </t>
  </si>
  <si>
    <t>COLAVITA</t>
  </si>
  <si>
    <t>ray@colavita.net</t>
  </si>
  <si>
    <t>CommitteemanReinhart@gmail.com</t>
  </si>
  <si>
    <t>DANIEL</t>
  </si>
  <si>
    <t>ORR</t>
  </si>
  <si>
    <t>djayorr70@gmail.com</t>
  </si>
  <si>
    <t>MARK</t>
  </si>
  <si>
    <t>WERLEY</t>
  </si>
  <si>
    <t>CommitteemanWerley@gmail.com</t>
  </si>
  <si>
    <t>MUNICIPAL COURT</t>
  </si>
  <si>
    <t>CONVENIENCE FACILITY</t>
  </si>
  <si>
    <t>SENIOR CENTER</t>
  </si>
  <si>
    <t>TAX ASSESSOR</t>
  </si>
  <si>
    <t>EMS SERVICES</t>
  </si>
  <si>
    <t>VITAL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</si>
</sst>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m/d/yyyy;@"/>
    <numFmt numFmtId="165" formatCode="0_);\(0\)"/>
    <numFmt numFmtId="166" formatCode="&quot;$&quot;#,##0.00"/>
    <numFmt numFmtId="167" formatCode="0.000"/>
    <numFmt numFmtId="168" formatCode="#,##0.000_);\(#,##0.000\)"/>
    <numFmt numFmtId="169" formatCode="[$-409]d\-mmm\-yyyy;@"/>
  </numFmts>
  <fonts count="70">
    <font>
      <sz val="11"/>
      <color theme="1"/>
      <name val="Calibri"/>
      <family val="2"/>
      <scheme val="minor"/>
    </font>
    <font>
      <sz val="11"/>
      <color theme="1"/>
      <name val="Calibri"/>
      <family val="2"/>
      <scheme val="minor"/>
    </font>
    <font>
      <sz val="10"/>
      <name val="Geneva"/>
      <family val="2"/>
    </font>
    <font>
      <b/>
      <sz val="14"/>
      <color indexed="8"/>
      <name val="TIMES NEW ROMAN"/>
      <family val="1"/>
    </font>
    <font>
      <sz val="10"/>
      <color indexed="8"/>
      <name val="Times New Roman"/>
      <family val="1"/>
    </font>
    <font>
      <sz val="12"/>
      <name val="Times New Roman"/>
      <family val="1"/>
    </font>
    <font>
      <b/>
      <u/>
      <sz val="10"/>
      <color indexed="8"/>
      <name val="Times New Roman"/>
      <family val="1"/>
    </font>
    <font>
      <b/>
      <sz val="10"/>
      <color indexed="8"/>
      <name val="Times New Roman"/>
      <family val="1"/>
    </font>
    <font>
      <sz val="10"/>
      <name val="Times New Roman"/>
      <family val="1"/>
    </font>
    <font>
      <b/>
      <sz val="11"/>
      <color indexed="8"/>
      <name val="Times New Roman"/>
      <family val="1"/>
    </font>
    <font>
      <sz val="14"/>
      <color indexed="8"/>
      <name val="Times New Roman"/>
      <family val="1"/>
    </font>
    <font>
      <sz val="12"/>
      <color indexed="8"/>
      <name val="Times New Roman"/>
      <family val="1"/>
    </font>
    <font>
      <b/>
      <sz val="12"/>
      <color indexed="8"/>
      <name val="Times New Roman"/>
      <family val="1"/>
    </font>
    <font>
      <b/>
      <sz val="12"/>
      <name val="Times New Roman"/>
      <family val="1"/>
    </font>
    <font>
      <b/>
      <sz val="14"/>
      <name val="Times New Roman"/>
      <family val="1"/>
    </font>
    <font>
      <sz val="14"/>
      <name val="Times New Roman"/>
      <family val="1"/>
    </font>
    <font>
      <b/>
      <sz val="10"/>
      <name val="Times New Roman"/>
      <family val="1"/>
    </font>
    <font>
      <b/>
      <sz val="16"/>
      <name val="Times New Roman"/>
      <family val="1"/>
    </font>
    <font>
      <sz val="9"/>
      <color indexed="8"/>
      <name val="Times New Roman"/>
      <family val="1"/>
    </font>
    <font>
      <sz val="8"/>
      <color indexed="8"/>
      <name val="Times New Roman"/>
      <family val="1"/>
    </font>
    <font>
      <sz val="11"/>
      <color indexed="8"/>
      <name val="Times New Roman"/>
      <family val="1"/>
    </font>
    <font>
      <sz val="16"/>
      <color indexed="8"/>
      <name val="Times New Roman"/>
      <family val="1"/>
    </font>
    <font>
      <b/>
      <u/>
      <sz val="16"/>
      <color indexed="8"/>
      <name val="Times New Roman"/>
      <family val="1"/>
    </font>
    <font>
      <b/>
      <u/>
      <sz val="12"/>
      <color indexed="8"/>
      <name val="Times New Roman"/>
      <family val="1"/>
    </font>
    <font>
      <sz val="11"/>
      <color theme="1"/>
      <name val="Times New Roman"/>
      <family val="1"/>
    </font>
    <font>
      <b/>
      <u/>
      <sz val="11"/>
      <color indexed="8"/>
      <name val="Times New Roman"/>
      <family val="1"/>
    </font>
    <font>
      <sz val="10"/>
      <name val="Arial"/>
      <family val="2"/>
    </font>
    <font>
      <b/>
      <sz val="16"/>
      <color theme="1"/>
      <name val="Times New Roman"/>
      <family val="1"/>
    </font>
    <font>
      <b/>
      <sz val="10"/>
      <name val="Arial"/>
      <family val="2"/>
    </font>
    <font>
      <sz val="12"/>
      <color theme="1"/>
      <name val="Times New Roman"/>
      <family val="1"/>
    </font>
    <font>
      <u/>
      <sz val="10"/>
      <color indexed="8"/>
      <name val="Times New Roman"/>
      <family val="1"/>
    </font>
    <font>
      <u/>
      <sz val="12"/>
      <name val="Times New Roman"/>
      <family val="1"/>
    </font>
    <font>
      <b/>
      <sz val="18"/>
      <color indexed="8"/>
      <name val="Times New Roman"/>
      <family val="1"/>
    </font>
    <font>
      <b/>
      <sz val="16"/>
      <color indexed="8"/>
      <name val="Times New Roman"/>
      <family val="1"/>
    </font>
    <font>
      <b/>
      <sz val="11"/>
      <name val="Arial"/>
      <family val="2"/>
    </font>
    <font>
      <b/>
      <i/>
      <sz val="12"/>
      <color indexed="8"/>
      <name val="Times New Roman"/>
      <family val="1"/>
    </font>
    <font>
      <b/>
      <sz val="12"/>
      <color theme="1"/>
      <name val="Times New Roman"/>
      <family val="1"/>
    </font>
    <font>
      <b/>
      <sz val="11"/>
      <color theme="1"/>
      <name val="Calibri"/>
      <family val="2"/>
      <scheme val="minor"/>
    </font>
    <font>
      <b/>
      <sz val="11"/>
      <name val="Times New Roman"/>
      <family val="1"/>
    </font>
    <font>
      <b/>
      <sz val="14"/>
      <color theme="1"/>
      <name val="Times New Roman"/>
      <family val="1"/>
    </font>
    <font>
      <sz val="12"/>
      <name val="Arial MT"/>
    </font>
    <font>
      <b/>
      <sz val="12"/>
      <name val="Arial MT"/>
    </font>
    <font>
      <b/>
      <sz val="12"/>
      <name val="Arial MT"/>
      <family val="2"/>
    </font>
    <font>
      <u/>
      <sz val="12"/>
      <name val="Arial MT"/>
    </font>
    <font>
      <b/>
      <sz val="14"/>
      <color theme="1"/>
      <name val="Calibri"/>
      <family val="2"/>
      <scheme val="minor"/>
    </font>
    <font>
      <b/>
      <sz val="12"/>
      <color theme="1"/>
      <name val="Arial"/>
      <family val="2"/>
    </font>
    <font>
      <b/>
      <sz val="11"/>
      <name val="Calibri"/>
      <family val="2"/>
      <scheme val="minor"/>
    </font>
    <font>
      <u/>
      <sz val="11"/>
      <name val="Times New Roman"/>
      <family val="1"/>
    </font>
    <font>
      <sz val="8"/>
      <name val="Times New Roman"/>
      <family val="1"/>
    </font>
    <font>
      <sz val="8"/>
      <name val="Times New Roman"/>
      <family val="2"/>
    </font>
    <font>
      <sz val="8"/>
      <color theme="1"/>
      <name val="Times New Roman"/>
      <family val="2"/>
    </font>
    <font>
      <b/>
      <sz val="12"/>
      <name val="Calibri"/>
      <family val="2"/>
      <scheme val="minor"/>
    </font>
    <font>
      <sz val="8"/>
      <name val="Arial MT"/>
    </font>
    <font>
      <sz val="8"/>
      <color theme="1"/>
      <name val="Calibri"/>
      <family val="2"/>
      <scheme val="minor"/>
    </font>
    <font>
      <u/>
      <sz val="10"/>
      <color indexed="12"/>
      <name val="Arial"/>
      <family val="2"/>
    </font>
    <font>
      <b/>
      <sz val="8"/>
      <color theme="1"/>
      <name val="Calibri"/>
      <family val="2"/>
      <scheme val="minor"/>
    </font>
    <font>
      <u/>
      <sz val="8"/>
      <color indexed="12"/>
      <name val="Arial"/>
      <family val="2"/>
    </font>
    <font>
      <b/>
      <sz val="12"/>
      <color theme="1"/>
      <name val="Calibri"/>
      <family val="2"/>
      <scheme val="minor"/>
    </font>
    <font>
      <sz val="8"/>
      <color theme="1"/>
      <name val="Times New Roman"/>
      <family val="1"/>
    </font>
    <font>
      <sz val="18"/>
      <color theme="1"/>
      <name val="Cambria"/>
      <family val="1"/>
      <scheme val="major"/>
    </font>
    <font>
      <b/>
      <sz val="20"/>
      <color theme="1"/>
      <name val="Cambria"/>
      <family val="1"/>
      <scheme val="major"/>
    </font>
    <font>
      <b/>
      <sz val="18"/>
      <name val="Cambria"/>
      <family val="1"/>
      <scheme val="major"/>
    </font>
    <font>
      <sz val="18"/>
      <color theme="1"/>
      <name val="Calibri"/>
      <family val="2"/>
      <scheme val="minor"/>
    </font>
    <font>
      <sz val="18"/>
      <name val="Arial MT"/>
    </font>
    <font>
      <sz val="11"/>
      <name val="Calibri"/>
      <family val="2"/>
      <scheme val="minor"/>
    </font>
    <font>
      <sz val="10"/>
      <color rgb="FFFF0000"/>
      <name val="Times New Roman"/>
      <family val="1"/>
    </font>
    <font>
      <b/>
      <sz val="12"/>
      <color theme="0"/>
      <name val="Times New Roman"/>
      <family val="1"/>
    </font>
    <font>
      <sz val="12"/>
      <color theme="0"/>
      <name val="Times New Roman"/>
      <family val="1"/>
    </font>
    <font>
      <sz val="8"/>
      <name val="Calibri"/>
      <family val="2"/>
      <scheme val="minor"/>
    </font>
    <font>
      <b/>
      <i/>
      <sz val="11"/>
      <color indexed="8"/>
      <name val="Times New Roman"/>
      <family val="1"/>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2" tint="-9.9948118533890809E-2"/>
        <bgColor indexed="64"/>
      </patternFill>
    </fill>
  </fills>
  <borders count="15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uble">
        <color indexed="64"/>
      </top>
      <bottom/>
      <diagonal/>
    </border>
    <border>
      <left style="double">
        <color indexed="64"/>
      </left>
      <right style="double">
        <color indexed="64"/>
      </right>
      <top style="double">
        <color auto="1"/>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ck">
        <color indexed="64"/>
      </bottom>
      <diagonal/>
    </border>
    <border>
      <left/>
      <right/>
      <top style="thick">
        <color indexed="64"/>
      </top>
      <bottom style="double">
        <color indexed="64"/>
      </bottom>
      <diagonal/>
    </border>
    <border>
      <left style="double">
        <color indexed="64"/>
      </left>
      <right style="double">
        <color indexed="64"/>
      </right>
      <top style="thick">
        <color indexed="64"/>
      </top>
      <bottom style="double">
        <color indexed="64"/>
      </bottom>
      <diagonal/>
    </border>
    <border>
      <left style="double">
        <color indexed="64"/>
      </left>
      <right style="double">
        <color indexed="64"/>
      </right>
      <top/>
      <bottom style="thick">
        <color indexed="64"/>
      </bottom>
      <diagonal/>
    </border>
    <border>
      <left style="thick">
        <color indexed="8"/>
      </left>
      <right style="thick">
        <color indexed="8"/>
      </right>
      <top style="thick">
        <color indexed="8"/>
      </top>
      <bottom style="thick">
        <color indexed="8"/>
      </bottom>
      <diagonal/>
    </border>
    <border>
      <left style="medium">
        <color indexed="8"/>
      </left>
      <right style="thin">
        <color indexed="8"/>
      </right>
      <top style="thick">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ck">
        <color indexed="8"/>
      </top>
      <bottom style="thin">
        <color indexed="8"/>
      </bottom>
      <diagonal/>
    </border>
    <border>
      <left/>
      <right style="thick">
        <color indexed="8"/>
      </right>
      <top style="thick">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ck">
        <color indexed="8"/>
      </right>
      <top style="thin">
        <color indexed="8"/>
      </top>
      <bottom style="thin">
        <color indexed="8"/>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style="thin">
        <color indexed="64"/>
      </bottom>
      <diagonal/>
    </border>
    <border>
      <left style="thin">
        <color indexed="64"/>
      </left>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tted">
        <color indexed="64"/>
      </right>
      <top/>
      <bottom/>
      <diagonal/>
    </border>
    <border>
      <left style="dotted">
        <color indexed="64"/>
      </left>
      <right style="double">
        <color indexed="64"/>
      </right>
      <top/>
      <bottom/>
      <diagonal/>
    </border>
    <border>
      <left style="double">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ck">
        <color indexed="64"/>
      </top>
      <bottom style="double">
        <color indexed="64"/>
      </bottom>
      <diagonal/>
    </border>
    <border>
      <left style="dotted">
        <color indexed="64"/>
      </left>
      <right style="double">
        <color indexed="64"/>
      </right>
      <top style="thick">
        <color indexed="64"/>
      </top>
      <bottom style="double">
        <color indexed="64"/>
      </bottom>
      <diagonal/>
    </border>
    <border>
      <left/>
      <right/>
      <top style="thin">
        <color indexed="8"/>
      </top>
      <bottom/>
      <diagonal/>
    </border>
    <border>
      <left style="thin">
        <color indexed="8"/>
      </left>
      <right/>
      <top style="thin">
        <color indexed="8"/>
      </top>
      <bottom/>
      <diagonal/>
    </border>
    <border>
      <left/>
      <right/>
      <top style="thin">
        <color auto="1"/>
      </top>
      <bottom/>
      <diagonal/>
    </border>
    <border>
      <left style="thin">
        <color indexed="64"/>
      </left>
      <right/>
      <top style="thin">
        <color indexed="64"/>
      </top>
      <bottom/>
      <diagonal/>
    </border>
    <border>
      <left/>
      <right style="thin">
        <color auto="1"/>
      </right>
      <top/>
      <bottom style="double">
        <color auto="1"/>
      </bottom>
      <diagonal/>
    </border>
    <border>
      <left/>
      <right style="thin">
        <color indexed="64"/>
      </right>
      <top style="thin">
        <color auto="1"/>
      </top>
      <bottom/>
      <diagonal/>
    </border>
    <border>
      <left style="thin">
        <color auto="1"/>
      </left>
      <right style="double">
        <color indexed="64"/>
      </right>
      <top style="double">
        <color auto="1"/>
      </top>
      <bottom/>
      <diagonal/>
    </border>
    <border>
      <left style="thin">
        <color auto="1"/>
      </left>
      <right style="double">
        <color indexed="64"/>
      </right>
      <top/>
      <bottom/>
      <diagonal/>
    </border>
    <border>
      <left style="thin">
        <color auto="1"/>
      </left>
      <right style="double">
        <color indexed="64"/>
      </right>
      <top/>
      <bottom style="thin">
        <color indexed="64"/>
      </bottom>
      <diagonal/>
    </border>
    <border>
      <left style="thin">
        <color auto="1"/>
      </left>
      <right style="double">
        <color indexed="64"/>
      </right>
      <top style="thin">
        <color indexed="64"/>
      </top>
      <bottom style="thin">
        <color indexed="64"/>
      </bottom>
      <diagonal/>
    </border>
    <border>
      <left style="thin">
        <color auto="1"/>
      </left>
      <right style="double">
        <color indexed="64"/>
      </right>
      <top style="thin">
        <color indexed="64"/>
      </top>
      <bottom/>
      <diagonal/>
    </border>
    <border>
      <left style="thin">
        <color auto="1"/>
      </left>
      <right style="double">
        <color indexed="64"/>
      </right>
      <top style="thin">
        <color indexed="64"/>
      </top>
      <bottom style="thick">
        <color indexed="64"/>
      </bottom>
      <diagonal/>
    </border>
    <border>
      <left style="thin">
        <color auto="1"/>
      </left>
      <right style="double">
        <color indexed="64"/>
      </right>
      <top style="thick">
        <color indexed="64"/>
      </top>
      <bottom style="double">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thick">
        <color indexed="64"/>
      </top>
      <bottom style="double">
        <color indexed="64"/>
      </bottom>
      <diagonal/>
    </border>
    <border>
      <left style="double">
        <color indexed="64"/>
      </left>
      <right style="thin">
        <color auto="1"/>
      </right>
      <top style="double">
        <color indexed="64"/>
      </top>
      <bottom/>
      <diagonal/>
    </border>
    <border>
      <left style="double">
        <color indexed="64"/>
      </left>
      <right style="thin">
        <color auto="1"/>
      </right>
      <top/>
      <bottom/>
      <diagonal/>
    </border>
    <border>
      <left style="double">
        <color indexed="64"/>
      </left>
      <right style="thin">
        <color auto="1"/>
      </right>
      <top style="thin">
        <color indexed="64"/>
      </top>
      <bottom style="thin">
        <color indexed="64"/>
      </bottom>
      <diagonal/>
    </border>
    <border>
      <left style="double">
        <color indexed="64"/>
      </left>
      <right style="thin">
        <color auto="1"/>
      </right>
      <top style="thin">
        <color indexed="64"/>
      </top>
      <bottom style="thick">
        <color indexed="64"/>
      </bottom>
      <diagonal/>
    </border>
    <border>
      <left style="double">
        <color indexed="64"/>
      </left>
      <right style="thin">
        <color auto="1"/>
      </right>
      <top style="thick">
        <color indexed="64"/>
      </top>
      <bottom style="double">
        <color indexed="64"/>
      </bottom>
      <diagonal/>
    </border>
    <border>
      <left style="thin">
        <color indexed="64"/>
      </left>
      <right style="double">
        <color indexed="64"/>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indexed="64"/>
      </left>
      <right style="thin">
        <color auto="1"/>
      </right>
      <top style="thin">
        <color indexed="64"/>
      </top>
      <bottom/>
      <diagonal/>
    </border>
    <border>
      <left style="thin">
        <color auto="1"/>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style="dotted">
        <color indexed="64"/>
      </right>
      <top style="thin">
        <color indexed="64"/>
      </top>
      <bottom/>
      <diagonal/>
    </border>
    <border>
      <left style="dotted">
        <color indexed="64"/>
      </left>
      <right style="double">
        <color indexed="64"/>
      </right>
      <top style="thin">
        <color indexed="64"/>
      </top>
      <bottom/>
      <diagonal/>
    </border>
    <border>
      <left style="double">
        <color indexed="64"/>
      </left>
      <right style="dotted">
        <color indexed="64"/>
      </right>
      <top style="thin">
        <color indexed="64"/>
      </top>
      <bottom style="thick">
        <color indexed="64"/>
      </bottom>
      <diagonal/>
    </border>
    <border>
      <left style="dotted">
        <color indexed="64"/>
      </left>
      <right style="double">
        <color indexed="64"/>
      </right>
      <top style="thin">
        <color indexed="64"/>
      </top>
      <bottom style="thick">
        <color indexed="64"/>
      </bottom>
      <diagonal/>
    </border>
    <border>
      <left style="thin">
        <color auto="1"/>
      </left>
      <right style="thin">
        <color auto="1"/>
      </right>
      <top/>
      <bottom style="double">
        <color auto="1"/>
      </bottom>
      <diagonal/>
    </border>
    <border>
      <left/>
      <right/>
      <top style="double">
        <color auto="1"/>
      </top>
      <bottom style="double">
        <color auto="1"/>
      </bottom>
      <diagonal/>
    </border>
    <border>
      <left style="thin">
        <color auto="1"/>
      </left>
      <right/>
      <top style="thin">
        <color auto="1"/>
      </top>
      <bottom/>
      <diagonal/>
    </border>
    <border>
      <left/>
      <right/>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right style="double">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auto="1"/>
      </top>
      <bottom style="thin">
        <color auto="1"/>
      </bottom>
      <diagonal/>
    </border>
    <border>
      <left style="double">
        <color indexed="64"/>
      </left>
      <right style="thin">
        <color auto="1"/>
      </right>
      <top style="thin">
        <color indexed="64"/>
      </top>
      <bottom/>
      <diagonal/>
    </border>
    <border>
      <left style="thin">
        <color auto="1"/>
      </left>
      <right style="double">
        <color indexed="64"/>
      </right>
      <top style="thin">
        <color indexed="64"/>
      </top>
      <bottom/>
      <diagonal/>
    </border>
    <border>
      <left style="double">
        <color indexed="64"/>
      </left>
      <right style="double">
        <color indexed="64"/>
      </right>
      <top style="thin">
        <color indexed="64"/>
      </top>
      <bottom/>
      <diagonal/>
    </border>
    <border>
      <left style="medium">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right style="thin">
        <color indexed="8"/>
      </right>
      <top style="thin">
        <color indexed="8"/>
      </top>
      <bottom style="thick">
        <color indexed="8"/>
      </bottom>
      <diagonal/>
    </border>
    <border>
      <left/>
      <right style="thick">
        <color indexed="8"/>
      </right>
      <top style="thin">
        <color indexed="8"/>
      </top>
      <bottom style="thick">
        <color indexed="8"/>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auto="1"/>
      </left>
      <right style="thin">
        <color auto="1"/>
      </right>
      <top style="thin">
        <color auto="1"/>
      </top>
      <bottom style="thin">
        <color auto="1"/>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1" fillId="0" borderId="0"/>
    <xf numFmtId="44" fontId="26" fillId="0" borderId="0" applyFont="0" applyFill="0" applyBorder="0" applyAlignment="0" applyProtection="0"/>
    <xf numFmtId="0" fontId="26" fillId="0" borderId="0"/>
    <xf numFmtId="0" fontId="26" fillId="0" borderId="0"/>
    <xf numFmtId="44" fontId="1" fillId="0" borderId="0" applyFont="0" applyFill="0" applyBorder="0" applyAlignment="0" applyProtection="0"/>
    <xf numFmtId="0" fontId="40" fillId="0" borderId="0"/>
    <xf numFmtId="0" fontId="54" fillId="0" borderId="0" applyNumberFormat="0" applyFill="0" applyBorder="0" applyAlignment="0" applyProtection="0">
      <alignment vertical="top"/>
      <protection locked="0"/>
    </xf>
    <xf numFmtId="9" fontId="1" fillId="0" borderId="0" applyFont="0" applyFill="0" applyBorder="0" applyAlignment="0" applyProtection="0"/>
  </cellStyleXfs>
  <cellXfs count="819">
    <xf numFmtId="0" fontId="0" fillId="0" borderId="0" xfId="0"/>
    <xf numFmtId="0" fontId="4" fillId="0" borderId="0" xfId="4" applyFont="1"/>
    <xf numFmtId="0" fontId="4" fillId="0" borderId="1" xfId="4" applyFont="1" applyFill="1" applyBorder="1"/>
    <xf numFmtId="0" fontId="4" fillId="0" borderId="2" xfId="4" applyFont="1" applyFill="1" applyBorder="1"/>
    <xf numFmtId="0" fontId="4" fillId="0" borderId="2" xfId="4" applyFont="1" applyFill="1" applyBorder="1" applyAlignment="1">
      <alignment vertical="center" wrapText="1"/>
    </xf>
    <xf numFmtId="43" fontId="4" fillId="0" borderId="2" xfId="1" applyFont="1" applyFill="1" applyBorder="1" applyAlignment="1">
      <alignment vertical="center" wrapText="1"/>
    </xf>
    <xf numFmtId="0" fontId="4" fillId="0" borderId="7" xfId="4" applyFont="1" applyFill="1" applyBorder="1" applyAlignment="1">
      <alignment vertical="center" wrapText="1"/>
    </xf>
    <xf numFmtId="0" fontId="4" fillId="0" borderId="5" xfId="4" applyFont="1" applyFill="1" applyBorder="1"/>
    <xf numFmtId="0" fontId="4" fillId="0" borderId="0" xfId="4" applyFont="1" applyFill="1" applyBorder="1"/>
    <xf numFmtId="0" fontId="7" fillId="0" borderId="0" xfId="4" applyFont="1" applyFill="1" applyBorder="1" applyAlignment="1">
      <alignment horizontal="center"/>
    </xf>
    <xf numFmtId="39" fontId="7" fillId="0" borderId="0" xfId="3" applyNumberFormat="1" applyFont="1" applyFill="1" applyBorder="1" applyAlignment="1">
      <alignment horizontal="center"/>
    </xf>
    <xf numFmtId="39" fontId="4" fillId="0" borderId="0" xfId="3" applyNumberFormat="1" applyFont="1" applyFill="1" applyBorder="1" applyAlignment="1">
      <alignment horizontal="center"/>
    </xf>
    <xf numFmtId="0" fontId="4" fillId="0" borderId="6" xfId="4" applyFont="1" applyBorder="1"/>
    <xf numFmtId="37" fontId="4" fillId="0" borderId="5" xfId="3" applyNumberFormat="1" applyFont="1" applyFill="1" applyBorder="1"/>
    <xf numFmtId="37" fontId="4" fillId="0" borderId="0" xfId="3" applyNumberFormat="1" applyFont="1" applyFill="1" applyBorder="1"/>
    <xf numFmtId="37" fontId="6" fillId="0" borderId="0" xfId="3" applyNumberFormat="1" applyFont="1" applyFill="1" applyBorder="1" applyAlignment="1">
      <alignment horizontal="center"/>
    </xf>
    <xf numFmtId="0" fontId="6" fillId="0" borderId="0" xfId="4" applyFont="1" applyBorder="1" applyAlignment="1">
      <alignment horizontal="center"/>
    </xf>
    <xf numFmtId="39" fontId="6" fillId="0" borderId="0" xfId="3" applyNumberFormat="1" applyFont="1" applyFill="1" applyBorder="1" applyAlignment="1">
      <alignment horizontal="center"/>
    </xf>
    <xf numFmtId="0" fontId="4" fillId="0" borderId="7" xfId="4" applyFont="1" applyFill="1" applyBorder="1" applyAlignment="1">
      <alignment horizontal="left" vertical="center"/>
    </xf>
    <xf numFmtId="0" fontId="4" fillId="0" borderId="5" xfId="4" applyFont="1" applyFill="1" applyBorder="1" applyAlignment="1">
      <alignment horizontal="left" vertical="center"/>
    </xf>
    <xf numFmtId="0" fontId="4" fillId="0" borderId="0" xfId="4" applyFont="1" applyBorder="1"/>
    <xf numFmtId="0" fontId="4" fillId="0" borderId="0" xfId="3" applyFont="1" applyFill="1" applyBorder="1"/>
    <xf numFmtId="0" fontId="4" fillId="0" borderId="8" xfId="3" applyFont="1" applyFill="1" applyBorder="1"/>
    <xf numFmtId="10" fontId="4" fillId="0" borderId="8" xfId="3" applyNumberFormat="1" applyFont="1" applyFill="1" applyBorder="1" applyAlignment="1">
      <alignment horizontal="center"/>
    </xf>
    <xf numFmtId="37" fontId="4" fillId="0" borderId="8" xfId="3" applyNumberFormat="1" applyFont="1" applyFill="1" applyBorder="1"/>
    <xf numFmtId="37" fontId="4" fillId="0" borderId="9" xfId="3" applyNumberFormat="1" applyFont="1" applyFill="1" applyBorder="1"/>
    <xf numFmtId="0" fontId="4" fillId="0" borderId="5" xfId="4" applyFont="1" applyBorder="1"/>
    <xf numFmtId="37" fontId="8" fillId="0" borderId="5" xfId="0" applyNumberFormat="1" applyFont="1" applyFill="1" applyBorder="1"/>
    <xf numFmtId="10" fontId="4" fillId="0" borderId="0" xfId="3" applyNumberFormat="1" applyFont="1" applyFill="1" applyBorder="1"/>
    <xf numFmtId="37" fontId="4" fillId="0" borderId="10" xfId="3" applyNumberFormat="1" applyFont="1" applyFill="1" applyBorder="1"/>
    <xf numFmtId="10" fontId="4" fillId="0" borderId="10" xfId="3" applyNumberFormat="1" applyFont="1" applyFill="1" applyBorder="1"/>
    <xf numFmtId="0" fontId="4" fillId="0" borderId="7" xfId="4" applyFont="1" applyBorder="1"/>
    <xf numFmtId="0" fontId="4" fillId="0" borderId="8" xfId="4" applyFont="1" applyBorder="1"/>
    <xf numFmtId="39" fontId="4" fillId="0" borderId="0" xfId="4" applyNumberFormat="1" applyFont="1" applyBorder="1" applyAlignment="1">
      <alignment horizontal="center"/>
    </xf>
    <xf numFmtId="0" fontId="4" fillId="0" borderId="2" xfId="4" applyFont="1" applyBorder="1"/>
    <xf numFmtId="0" fontId="4" fillId="0" borderId="10" xfId="4" applyFont="1" applyBorder="1"/>
    <xf numFmtId="0" fontId="4" fillId="0" borderId="12" xfId="4" applyFont="1" applyFill="1" applyBorder="1"/>
    <xf numFmtId="0" fontId="4" fillId="0" borderId="8" xfId="4" applyFont="1" applyFill="1" applyBorder="1"/>
    <xf numFmtId="0" fontId="4" fillId="0" borderId="13" xfId="4" applyFont="1" applyFill="1" applyBorder="1"/>
    <xf numFmtId="0" fontId="4" fillId="0" borderId="12" xfId="4" applyFont="1" applyBorder="1"/>
    <xf numFmtId="0" fontId="4" fillId="0" borderId="14" xfId="4" applyFont="1" applyBorder="1"/>
    <xf numFmtId="0" fontId="4" fillId="0" borderId="0" xfId="4" applyFont="1" applyAlignment="1">
      <alignment horizontal="center"/>
    </xf>
    <xf numFmtId="0" fontId="10" fillId="0" borderId="0" xfId="3" applyFont="1"/>
    <xf numFmtId="0" fontId="11" fillId="0" borderId="0" xfId="3" applyFont="1" applyFill="1" applyBorder="1"/>
    <xf numFmtId="37" fontId="12" fillId="3" borderId="16" xfId="3" applyNumberFormat="1" applyFont="1" applyFill="1" applyBorder="1" applyAlignment="1">
      <alignment horizontal="center" vertical="center" wrapText="1"/>
    </xf>
    <xf numFmtId="37" fontId="12" fillId="0" borderId="17" xfId="3" applyNumberFormat="1" applyFont="1" applyFill="1" applyBorder="1" applyAlignment="1">
      <alignment horizontal="center"/>
    </xf>
    <xf numFmtId="0" fontId="11" fillId="0" borderId="0" xfId="3" applyFont="1"/>
    <xf numFmtId="49" fontId="11" fillId="0" borderId="0" xfId="3" applyNumberFormat="1" applyFont="1" applyAlignment="1">
      <alignment horizontal="center"/>
    </xf>
    <xf numFmtId="0" fontId="13" fillId="3" borderId="17" xfId="0" applyFont="1" applyFill="1" applyBorder="1" applyAlignment="1">
      <alignment vertical="center" wrapText="1"/>
    </xf>
    <xf numFmtId="0" fontId="13" fillId="3" borderId="18" xfId="0" applyFont="1" applyFill="1" applyBorder="1" applyAlignment="1">
      <alignment vertical="center" wrapText="1"/>
    </xf>
    <xf numFmtId="37" fontId="11" fillId="0" borderId="18" xfId="3" applyNumberFormat="1" applyFont="1" applyFill="1" applyBorder="1"/>
    <xf numFmtId="37" fontId="11" fillId="3" borderId="18" xfId="3" applyNumberFormat="1" applyFont="1" applyFill="1" applyBorder="1"/>
    <xf numFmtId="37" fontId="11" fillId="3" borderId="23" xfId="3" applyNumberFormat="1" applyFont="1" applyFill="1" applyBorder="1"/>
    <xf numFmtId="49" fontId="11" fillId="0" borderId="0" xfId="3" applyNumberFormat="1" applyFont="1" applyBorder="1" applyAlignment="1">
      <alignment horizontal="center"/>
    </xf>
    <xf numFmtId="37" fontId="11" fillId="0" borderId="0" xfId="3" applyNumberFormat="1" applyFont="1"/>
    <xf numFmtId="49" fontId="11" fillId="0" borderId="0" xfId="3" applyNumberFormat="1" applyFont="1" applyFill="1" applyBorder="1" applyAlignment="1">
      <alignment horizontal="center"/>
    </xf>
    <xf numFmtId="49" fontId="11" fillId="0" borderId="0" xfId="3" applyNumberFormat="1" applyFont="1"/>
    <xf numFmtId="37" fontId="10" fillId="0" borderId="0" xfId="3" applyNumberFormat="1" applyFont="1"/>
    <xf numFmtId="37" fontId="11" fillId="0" borderId="0" xfId="3" applyNumberFormat="1" applyFont="1" applyFill="1" applyBorder="1"/>
    <xf numFmtId="37" fontId="11" fillId="0" borderId="0" xfId="3" applyNumberFormat="1" applyFont="1" applyAlignment="1">
      <alignment horizontal="center"/>
    </xf>
    <xf numFmtId="37" fontId="12" fillId="3" borderId="17" xfId="3" applyNumberFormat="1" applyFont="1" applyFill="1" applyBorder="1" applyAlignment="1">
      <alignment horizontal="center" vertical="center" wrapText="1"/>
    </xf>
    <xf numFmtId="37" fontId="11" fillId="0" borderId="8" xfId="3" applyNumberFormat="1" applyFont="1" applyFill="1" applyBorder="1"/>
    <xf numFmtId="37" fontId="12" fillId="3" borderId="18" xfId="3" applyNumberFormat="1" applyFont="1" applyFill="1" applyBorder="1" applyAlignment="1">
      <alignment horizontal="center" vertical="center" wrapText="1"/>
    </xf>
    <xf numFmtId="37" fontId="11" fillId="0" borderId="9" xfId="3" applyNumberFormat="1" applyFont="1" applyFill="1" applyBorder="1"/>
    <xf numFmtId="37" fontId="11" fillId="0" borderId="2" xfId="3" applyNumberFormat="1" applyFont="1" applyFill="1" applyBorder="1"/>
    <xf numFmtId="37" fontId="11" fillId="0" borderId="22" xfId="3" applyNumberFormat="1" applyFont="1" applyFill="1" applyBorder="1"/>
    <xf numFmtId="37" fontId="11" fillId="0" borderId="0" xfId="3" applyNumberFormat="1" applyFont="1" applyFill="1" applyBorder="1" applyAlignment="1">
      <alignment horizontal="center"/>
    </xf>
    <xf numFmtId="0" fontId="5" fillId="0" borderId="0" xfId="0" applyFont="1"/>
    <xf numFmtId="0" fontId="15" fillId="0" borderId="0" xfId="0" applyFont="1"/>
    <xf numFmtId="37" fontId="16" fillId="0" borderId="25" xfId="0" quotePrefix="1" applyNumberFormat="1" applyFont="1" applyBorder="1" applyAlignment="1">
      <alignment horizontal="center" vertical="center" textRotation="66" wrapText="1"/>
    </xf>
    <xf numFmtId="37" fontId="16" fillId="0" borderId="25" xfId="0" applyNumberFormat="1" applyFont="1" applyBorder="1" applyAlignment="1">
      <alignment horizontal="center" vertical="center" textRotation="66" wrapText="1"/>
    </xf>
    <xf numFmtId="37" fontId="13" fillId="0" borderId="25" xfId="0" quotePrefix="1" applyNumberFormat="1" applyFont="1" applyBorder="1" applyAlignment="1">
      <alignment horizontal="center" vertical="center" wrapText="1"/>
    </xf>
    <xf numFmtId="37" fontId="13" fillId="0" borderId="25" xfId="2" applyNumberFormat="1" applyFont="1" applyBorder="1" applyAlignment="1">
      <alignment horizontal="center" vertical="center"/>
    </xf>
    <xf numFmtId="37" fontId="17" fillId="2" borderId="26" xfId="0" applyNumberFormat="1" applyFont="1" applyFill="1" applyBorder="1" applyAlignment="1" applyProtection="1">
      <alignment horizontal="center" vertical="center"/>
      <protection locked="0"/>
    </xf>
    <xf numFmtId="37" fontId="17" fillId="2" borderId="27" xfId="0" applyNumberFormat="1" applyFont="1" applyFill="1" applyBorder="1" applyAlignment="1" applyProtection="1">
      <alignment horizontal="center" vertical="center"/>
      <protection locked="0"/>
    </xf>
    <xf numFmtId="37" fontId="5" fillId="2" borderId="28" xfId="0" applyNumberFormat="1" applyFont="1" applyFill="1" applyBorder="1" applyAlignment="1" applyProtection="1">
      <alignment horizontal="left" vertical="center" wrapText="1"/>
      <protection locked="0"/>
    </xf>
    <xf numFmtId="37" fontId="17" fillId="2" borderId="31" xfId="0" applyNumberFormat="1" applyFont="1" applyFill="1" applyBorder="1" applyAlignment="1" applyProtection="1">
      <alignment horizontal="center" vertical="center"/>
      <protection locked="0"/>
    </xf>
    <xf numFmtId="37" fontId="17" fillId="2" borderId="32" xfId="0" applyNumberFormat="1" applyFont="1" applyFill="1" applyBorder="1" applyAlignment="1" applyProtection="1">
      <alignment horizontal="center" vertical="center"/>
      <protection locked="0"/>
    </xf>
    <xf numFmtId="37" fontId="5" fillId="2" borderId="33" xfId="0" applyNumberFormat="1" applyFont="1" applyFill="1" applyBorder="1" applyAlignment="1" applyProtection="1">
      <alignment horizontal="left" vertical="center" wrapText="1"/>
      <protection locked="0"/>
    </xf>
    <xf numFmtId="37" fontId="17" fillId="0" borderId="0" xfId="0" applyNumberFormat="1" applyFont="1" applyBorder="1" applyAlignment="1">
      <alignment horizontal="center"/>
    </xf>
    <xf numFmtId="37" fontId="5" fillId="0" borderId="0" xfId="0" applyNumberFormat="1" applyFont="1" applyBorder="1" applyAlignment="1">
      <alignment horizontal="left"/>
    </xf>
    <xf numFmtId="37" fontId="5" fillId="0" borderId="0" xfId="2" applyNumberFormat="1" applyFont="1" applyBorder="1" applyAlignment="1">
      <alignment horizontal="right"/>
    </xf>
    <xf numFmtId="37" fontId="5" fillId="0" borderId="0" xfId="0" applyNumberFormat="1" applyFont="1" applyBorder="1" applyAlignment="1">
      <alignment horizontal="center" wrapText="1"/>
    </xf>
    <xf numFmtId="0" fontId="5" fillId="0" borderId="0" xfId="0" applyFont="1" applyBorder="1"/>
    <xf numFmtId="0" fontId="5" fillId="0" borderId="0" xfId="0" applyFont="1" applyAlignment="1">
      <alignment horizontal="center"/>
    </xf>
    <xf numFmtId="37" fontId="5" fillId="0" borderId="0" xfId="0" applyNumberFormat="1" applyFont="1" applyAlignment="1">
      <alignment horizontal="right"/>
    </xf>
    <xf numFmtId="0" fontId="5" fillId="0" borderId="0" xfId="0" applyFont="1" applyAlignment="1">
      <alignment wrapText="1"/>
    </xf>
    <xf numFmtId="37" fontId="4" fillId="0" borderId="2" xfId="4" applyNumberFormat="1" applyFont="1" applyFill="1" applyBorder="1"/>
    <xf numFmtId="37" fontId="4" fillId="0" borderId="2" xfId="4" applyNumberFormat="1" applyFont="1" applyFill="1" applyBorder="1" applyAlignment="1">
      <alignment vertical="center" wrapText="1"/>
    </xf>
    <xf numFmtId="37" fontId="4" fillId="0" borderId="2" xfId="1" applyNumberFormat="1" applyFont="1" applyFill="1" applyBorder="1" applyAlignment="1">
      <alignment vertical="center" wrapText="1"/>
    </xf>
    <xf numFmtId="37" fontId="4" fillId="0" borderId="0" xfId="4" applyNumberFormat="1" applyFont="1" applyFill="1" applyBorder="1"/>
    <xf numFmtId="37" fontId="4" fillId="0" borderId="5" xfId="3" applyNumberFormat="1" applyFont="1" applyFill="1" applyBorder="1" applyAlignment="1">
      <alignment horizontal="center"/>
    </xf>
    <xf numFmtId="37" fontId="4" fillId="0" borderId="0" xfId="3" applyNumberFormat="1" applyFont="1" applyFill="1" applyBorder="1" applyAlignment="1">
      <alignment horizontal="center"/>
    </xf>
    <xf numFmtId="37" fontId="4" fillId="0" borderId="0" xfId="4" applyNumberFormat="1" applyFont="1" applyBorder="1" applyAlignment="1">
      <alignment horizontal="center"/>
    </xf>
    <xf numFmtId="0" fontId="4" fillId="0" borderId="5" xfId="4" applyFont="1" applyBorder="1" applyAlignment="1">
      <alignment horizontal="center"/>
    </xf>
    <xf numFmtId="10" fontId="4" fillId="0" borderId="6" xfId="3" applyNumberFormat="1" applyFont="1" applyFill="1" applyBorder="1" applyAlignment="1">
      <alignment horizontal="right"/>
    </xf>
    <xf numFmtId="37" fontId="8" fillId="0" borderId="5" xfId="0" applyNumberFormat="1" applyFont="1" applyFill="1" applyBorder="1" applyAlignment="1">
      <alignment horizontal="center"/>
    </xf>
    <xf numFmtId="37" fontId="4" fillId="0" borderId="0" xfId="4" applyNumberFormat="1" applyFont="1" applyBorder="1"/>
    <xf numFmtId="37" fontId="4" fillId="0" borderId="8" xfId="4" applyNumberFormat="1" applyFont="1" applyBorder="1"/>
    <xf numFmtId="37" fontId="4" fillId="0" borderId="0" xfId="4" applyNumberFormat="1" applyFont="1"/>
    <xf numFmtId="37" fontId="4" fillId="0" borderId="1" xfId="4" applyNumberFormat="1" applyFont="1" applyFill="1" applyBorder="1" applyAlignment="1">
      <alignment horizontal="center" vertical="center" wrapText="1"/>
    </xf>
    <xf numFmtId="37" fontId="4" fillId="0" borderId="4" xfId="4" applyNumberFormat="1" applyFont="1" applyBorder="1"/>
    <xf numFmtId="37" fontId="6" fillId="0" borderId="5" xfId="4" applyNumberFormat="1" applyFont="1" applyFill="1" applyBorder="1" applyAlignment="1"/>
    <xf numFmtId="37" fontId="4" fillId="0" borderId="5" xfId="4" applyNumberFormat="1" applyFont="1" applyFill="1" applyBorder="1" applyAlignment="1">
      <alignment horizontal="center"/>
    </xf>
    <xf numFmtId="37" fontId="6" fillId="0" borderId="0" xfId="4" applyNumberFormat="1" applyFont="1" applyFill="1" applyBorder="1" applyAlignment="1"/>
    <xf numFmtId="37" fontId="6" fillId="0" borderId="6" xfId="4" applyNumberFormat="1" applyFont="1" applyFill="1" applyBorder="1" applyAlignment="1"/>
    <xf numFmtId="37" fontId="4" fillId="0" borderId="0" xfId="4" applyNumberFormat="1" applyFont="1" applyFill="1" applyBorder="1" applyAlignment="1">
      <alignment horizontal="center"/>
    </xf>
    <xf numFmtId="37" fontId="4" fillId="0" borderId="6" xfId="4" applyNumberFormat="1" applyFont="1" applyFill="1" applyBorder="1" applyAlignment="1">
      <alignment horizontal="center"/>
    </xf>
    <xf numFmtId="37" fontId="4" fillId="0" borderId="5" xfId="4" applyNumberFormat="1" applyFont="1" applyBorder="1" applyAlignment="1">
      <alignment horizontal="center"/>
    </xf>
    <xf numFmtId="37" fontId="18" fillId="0" borderId="0" xfId="4" applyNumberFormat="1" applyFont="1" applyBorder="1"/>
    <xf numFmtId="37" fontId="19" fillId="2" borderId="11" xfId="3" applyNumberFormat="1" applyFont="1" applyFill="1" applyBorder="1" applyAlignment="1" applyProtection="1">
      <alignment horizontal="center"/>
      <protection locked="0"/>
    </xf>
    <xf numFmtId="37" fontId="19" fillId="2" borderId="11" xfId="4" applyNumberFormat="1" applyFont="1" applyFill="1" applyBorder="1" applyProtection="1">
      <protection locked="0"/>
    </xf>
    <xf numFmtId="37" fontId="18" fillId="0" borderId="0" xfId="4" applyNumberFormat="1" applyFont="1" applyFill="1" applyBorder="1"/>
    <xf numFmtId="37" fontId="18" fillId="0" borderId="0" xfId="3" applyNumberFormat="1" applyFont="1" applyFill="1" applyBorder="1"/>
    <xf numFmtId="37" fontId="4" fillId="0" borderId="6" xfId="3" applyNumberFormat="1" applyFont="1" applyFill="1" applyBorder="1"/>
    <xf numFmtId="37" fontId="4" fillId="0" borderId="6" xfId="4" applyNumberFormat="1" applyFont="1" applyBorder="1"/>
    <xf numFmtId="37" fontId="4" fillId="0" borderId="39" xfId="3" applyNumberFormat="1" applyFont="1" applyFill="1" applyBorder="1" applyAlignment="1">
      <alignment horizontal="left"/>
    </xf>
    <xf numFmtId="37" fontId="4" fillId="0" borderId="12" xfId="4" applyNumberFormat="1" applyFont="1" applyFill="1" applyBorder="1" applyAlignment="1">
      <alignment horizontal="center"/>
    </xf>
    <xf numFmtId="37" fontId="4" fillId="0" borderId="14" xfId="4" applyNumberFormat="1" applyFont="1" applyBorder="1"/>
    <xf numFmtId="37" fontId="4" fillId="0" borderId="10" xfId="3" applyNumberFormat="1" applyFont="1" applyFill="1" applyBorder="1" applyAlignment="1">
      <alignment horizontal="left"/>
    </xf>
    <xf numFmtId="37" fontId="7" fillId="0" borderId="39" xfId="3" applyNumberFormat="1" applyFont="1" applyFill="1" applyBorder="1" applyAlignment="1">
      <alignment horizontal="left"/>
    </xf>
    <xf numFmtId="37" fontId="7" fillId="0" borderId="10" xfId="3" applyNumberFormat="1" applyFont="1" applyFill="1" applyBorder="1"/>
    <xf numFmtId="37" fontId="4" fillId="0" borderId="0" xfId="4" applyNumberFormat="1" applyFont="1" applyAlignment="1">
      <alignment horizontal="center"/>
    </xf>
    <xf numFmtId="0" fontId="4" fillId="0" borderId="0" xfId="3" applyFont="1"/>
    <xf numFmtId="0" fontId="4" fillId="0" borderId="1" xfId="3" applyFont="1" applyFill="1" applyBorder="1"/>
    <xf numFmtId="0" fontId="4" fillId="3" borderId="2" xfId="3" applyFont="1" applyFill="1" applyBorder="1" applyAlignment="1">
      <alignment horizontal="center" vertical="center" wrapText="1"/>
    </xf>
    <xf numFmtId="0" fontId="4" fillId="0" borderId="20" xfId="3" applyFont="1" applyFill="1" applyBorder="1" applyAlignment="1">
      <alignment horizontal="center"/>
    </xf>
    <xf numFmtId="0" fontId="4" fillId="0" borderId="4" xfId="3" applyFont="1" applyFill="1" applyBorder="1"/>
    <xf numFmtId="0" fontId="4" fillId="0" borderId="3" xfId="3" applyFont="1" applyFill="1" applyBorder="1"/>
    <xf numFmtId="0" fontId="4" fillId="0" borderId="42" xfId="3" applyFont="1" applyFill="1" applyBorder="1"/>
    <xf numFmtId="0" fontId="4" fillId="0" borderId="5" xfId="3" applyFont="1" applyFill="1" applyBorder="1"/>
    <xf numFmtId="0" fontId="4" fillId="0" borderId="5" xfId="3" applyFont="1" applyFill="1" applyBorder="1" applyAlignment="1">
      <alignment horizontal="center"/>
    </xf>
    <xf numFmtId="0" fontId="0" fillId="3" borderId="0" xfId="0" applyFill="1" applyBorder="1" applyAlignment="1">
      <alignment horizontal="center" vertical="center" wrapText="1"/>
    </xf>
    <xf numFmtId="0" fontId="4" fillId="0" borderId="17" xfId="3" applyFont="1" applyFill="1" applyBorder="1" applyAlignment="1">
      <alignment horizontal="center"/>
    </xf>
    <xf numFmtId="0" fontId="4" fillId="0" borderId="6" xfId="3" applyFont="1" applyFill="1" applyBorder="1" applyAlignment="1">
      <alignment horizontal="center"/>
    </xf>
    <xf numFmtId="0" fontId="4" fillId="0" borderId="7" xfId="3" applyFont="1" applyFill="1" applyBorder="1" applyAlignment="1">
      <alignment horizontal="center"/>
    </xf>
    <xf numFmtId="0" fontId="4" fillId="0" borderId="43" xfId="3" applyFont="1" applyFill="1" applyBorder="1" applyAlignment="1">
      <alignment horizontal="center"/>
    </xf>
    <xf numFmtId="0" fontId="20" fillId="0" borderId="44" xfId="3" applyFont="1" applyFill="1" applyBorder="1"/>
    <xf numFmtId="0" fontId="0" fillId="3" borderId="46" xfId="0" applyFill="1" applyBorder="1" applyAlignment="1">
      <alignment horizontal="center" vertical="center" wrapText="1"/>
    </xf>
    <xf numFmtId="0" fontId="4" fillId="0" borderId="24" xfId="3" applyFont="1" applyFill="1" applyBorder="1" applyAlignment="1">
      <alignment horizontal="center"/>
    </xf>
    <xf numFmtId="0" fontId="20" fillId="0" borderId="47" xfId="3" applyFont="1" applyFill="1" applyBorder="1"/>
    <xf numFmtId="0" fontId="20" fillId="0" borderId="45" xfId="3" applyFont="1" applyFill="1" applyBorder="1"/>
    <xf numFmtId="0" fontId="11" fillId="0" borderId="44" xfId="3" applyFont="1" applyFill="1" applyBorder="1"/>
    <xf numFmtId="0" fontId="20" fillId="0" borderId="48" xfId="3" applyFont="1" applyFill="1" applyBorder="1"/>
    <xf numFmtId="0" fontId="20" fillId="0" borderId="12" xfId="3" applyFont="1" applyFill="1" applyBorder="1"/>
    <xf numFmtId="4" fontId="20" fillId="3" borderId="13" xfId="3" applyNumberFormat="1" applyFont="1" applyFill="1" applyBorder="1" applyProtection="1">
      <protection locked="0"/>
    </xf>
    <xf numFmtId="4" fontId="20" fillId="3" borderId="7" xfId="3" applyNumberFormat="1" applyFont="1" applyFill="1" applyBorder="1" applyProtection="1">
      <protection locked="0"/>
    </xf>
    <xf numFmtId="0" fontId="11" fillId="0" borderId="50" xfId="3" applyFont="1" applyFill="1" applyBorder="1"/>
    <xf numFmtId="39" fontId="20" fillId="0" borderId="52" xfId="3" applyNumberFormat="1" applyFont="1" applyFill="1" applyBorder="1"/>
    <xf numFmtId="39" fontId="20" fillId="3" borderId="52" xfId="3" applyNumberFormat="1" applyFont="1" applyFill="1" applyBorder="1"/>
    <xf numFmtId="39" fontId="20" fillId="0" borderId="0" xfId="3" applyNumberFormat="1" applyFont="1" applyFill="1" applyBorder="1"/>
    <xf numFmtId="0" fontId="21" fillId="0" borderId="0" xfId="3" applyFont="1" applyFill="1" applyBorder="1"/>
    <xf numFmtId="0" fontId="24" fillId="0" borderId="0" xfId="5" applyFont="1"/>
    <xf numFmtId="0" fontId="25" fillId="0" borderId="0" xfId="5" applyFont="1" applyBorder="1" applyAlignment="1">
      <alignment wrapText="1"/>
    </xf>
    <xf numFmtId="39" fontId="9" fillId="0" borderId="11" xfId="5" applyNumberFormat="1" applyFont="1" applyFill="1" applyBorder="1" applyAlignment="1">
      <alignment horizontal="center" wrapText="1"/>
    </xf>
    <xf numFmtId="0" fontId="25" fillId="3" borderId="0" xfId="5" applyFont="1" applyFill="1" applyBorder="1" applyAlignment="1">
      <alignment wrapText="1"/>
    </xf>
    <xf numFmtId="39" fontId="9" fillId="3" borderId="3" xfId="5" applyNumberFormat="1" applyFont="1" applyFill="1" applyBorder="1" applyAlignment="1">
      <alignment horizontal="center" wrapText="1"/>
    </xf>
    <xf numFmtId="0" fontId="25" fillId="0" borderId="8" xfId="5" applyFont="1" applyBorder="1" applyAlignment="1">
      <alignment wrapText="1"/>
    </xf>
    <xf numFmtId="39" fontId="9" fillId="3" borderId="13" xfId="5" applyNumberFormat="1" applyFont="1" applyFill="1" applyBorder="1" applyAlignment="1">
      <alignment horizontal="center" wrapText="1"/>
    </xf>
    <xf numFmtId="0" fontId="20" fillId="0" borderId="40" xfId="5" applyFont="1" applyBorder="1"/>
    <xf numFmtId="39" fontId="20" fillId="2" borderId="11" xfId="6" applyNumberFormat="1" applyFont="1" applyFill="1" applyBorder="1" applyAlignment="1" applyProtection="1">
      <alignment horizontal="right"/>
      <protection locked="0"/>
    </xf>
    <xf numFmtId="0" fontId="20" fillId="3" borderId="2" xfId="5" applyFont="1" applyFill="1" applyBorder="1"/>
    <xf numFmtId="39" fontId="20" fillId="3" borderId="3" xfId="6" applyNumberFormat="1" applyFont="1" applyFill="1" applyBorder="1" applyAlignment="1">
      <alignment horizontal="right"/>
    </xf>
    <xf numFmtId="39" fontId="20" fillId="3" borderId="3" xfId="6" applyNumberFormat="1" applyFont="1" applyFill="1" applyBorder="1"/>
    <xf numFmtId="39" fontId="20" fillId="3" borderId="3" xfId="6" applyNumberFormat="1" applyFont="1" applyFill="1" applyBorder="1" applyAlignment="1"/>
    <xf numFmtId="39" fontId="9" fillId="3" borderId="13" xfId="5" applyNumberFormat="1" applyFont="1" applyFill="1" applyBorder="1" applyAlignment="1">
      <alignment horizontal="center"/>
    </xf>
    <xf numFmtId="0" fontId="20" fillId="3" borderId="9" xfId="5" applyFont="1" applyFill="1" applyBorder="1"/>
    <xf numFmtId="39" fontId="20" fillId="3" borderId="11" xfId="6" applyNumberFormat="1" applyFont="1" applyFill="1" applyBorder="1" applyAlignment="1">
      <alignment horizontal="right"/>
    </xf>
    <xf numFmtId="0" fontId="9" fillId="0" borderId="53" xfId="5" applyFont="1" applyBorder="1"/>
    <xf numFmtId="0" fontId="9" fillId="0" borderId="0" xfId="5" applyFont="1" applyBorder="1"/>
    <xf numFmtId="0" fontId="27" fillId="0" borderId="0" xfId="5" applyFont="1" applyBorder="1"/>
    <xf numFmtId="39" fontId="24" fillId="0" borderId="0" xfId="5" applyNumberFormat="1" applyFont="1" applyBorder="1"/>
    <xf numFmtId="39" fontId="24" fillId="0" borderId="0" xfId="5" applyNumberFormat="1" applyFont="1"/>
    <xf numFmtId="0" fontId="26" fillId="0" borderId="0" xfId="7"/>
    <xf numFmtId="0" fontId="28" fillId="0" borderId="0" xfId="7" applyFont="1"/>
    <xf numFmtId="0" fontId="28" fillId="0" borderId="0" xfId="7" applyFont="1" applyAlignment="1">
      <alignment horizontal="centerContinuous"/>
    </xf>
    <xf numFmtId="0" fontId="28" fillId="0" borderId="0" xfId="7" applyFont="1" applyBorder="1"/>
    <xf numFmtId="0" fontId="28" fillId="0" borderId="55" xfId="7" applyFont="1" applyBorder="1" applyAlignment="1">
      <alignment horizontal="center"/>
    </xf>
    <xf numFmtId="0" fontId="28" fillId="0" borderId="56" xfId="7" applyFont="1" applyBorder="1" applyAlignment="1">
      <alignment horizontal="center" wrapText="1"/>
    </xf>
    <xf numFmtId="0" fontId="28" fillId="0" borderId="55" xfId="7" applyFont="1" applyBorder="1" applyAlignment="1">
      <alignment horizontal="center" wrapText="1"/>
    </xf>
    <xf numFmtId="0" fontId="28" fillId="3" borderId="56" xfId="7" applyFont="1" applyFill="1" applyBorder="1"/>
    <xf numFmtId="0" fontId="26" fillId="3" borderId="57" xfId="7" applyFill="1" applyBorder="1"/>
    <xf numFmtId="5" fontId="26" fillId="3" borderId="55" xfId="7" applyNumberFormat="1" applyFill="1" applyBorder="1"/>
    <xf numFmtId="0" fontId="26" fillId="0" borderId="0" xfId="7" applyBorder="1"/>
    <xf numFmtId="0" fontId="26" fillId="0" borderId="56" xfId="7" applyBorder="1" applyAlignment="1">
      <alignment horizontal="right"/>
    </xf>
    <xf numFmtId="0" fontId="28" fillId="0" borderId="57" xfId="7" applyFont="1" applyBorder="1" applyAlignment="1">
      <alignment horizontal="right"/>
    </xf>
    <xf numFmtId="0" fontId="28" fillId="0" borderId="56" xfId="7" applyFont="1" applyBorder="1" applyAlignment="1">
      <alignment horizontal="right"/>
    </xf>
    <xf numFmtId="0" fontId="24" fillId="0" borderId="58" xfId="5" applyFont="1" applyBorder="1" applyAlignment="1">
      <alignment horizontal="center" vertical="center" wrapText="1"/>
    </xf>
    <xf numFmtId="0" fontId="24" fillId="0" borderId="58" xfId="5" applyFont="1" applyBorder="1" applyAlignment="1">
      <alignment horizontal="center" vertical="center"/>
    </xf>
    <xf numFmtId="0" fontId="24" fillId="0" borderId="59" xfId="5" applyFont="1" applyBorder="1" applyAlignment="1">
      <alignment horizontal="center" vertical="center"/>
    </xf>
    <xf numFmtId="0" fontId="24" fillId="0" borderId="60" xfId="5" applyFont="1" applyBorder="1" applyAlignment="1">
      <alignment horizontal="center" vertical="center"/>
    </xf>
    <xf numFmtId="0" fontId="24" fillId="0" borderId="58" xfId="5" applyFont="1" applyFill="1" applyBorder="1" applyAlignment="1">
      <alignment horizontal="center" vertical="center" wrapText="1"/>
    </xf>
    <xf numFmtId="0" fontId="24" fillId="0" borderId="0" xfId="5" applyFont="1" applyAlignment="1">
      <alignment horizontal="center"/>
    </xf>
    <xf numFmtId="0" fontId="29" fillId="2" borderId="18" xfId="5" applyFont="1" applyFill="1" applyBorder="1" applyAlignment="1" applyProtection="1">
      <alignment horizontal="left" wrapText="1"/>
      <protection locked="0"/>
    </xf>
    <xf numFmtId="0" fontId="29" fillId="2" borderId="19" xfId="5" applyFont="1" applyFill="1" applyBorder="1" applyAlignment="1" applyProtection="1">
      <protection locked="0"/>
    </xf>
    <xf numFmtId="164" fontId="29" fillId="2" borderId="61" xfId="5" applyNumberFormat="1" applyFont="1" applyFill="1" applyBorder="1" applyAlignment="1" applyProtection="1">
      <alignment horizontal="center"/>
      <protection locked="0"/>
    </xf>
    <xf numFmtId="164" fontId="29" fillId="2" borderId="62" xfId="5" applyNumberFormat="1" applyFont="1" applyFill="1" applyBorder="1" applyAlignment="1" applyProtection="1">
      <alignment horizontal="center"/>
      <protection locked="0"/>
    </xf>
    <xf numFmtId="0" fontId="29" fillId="0" borderId="0" xfId="5" applyFont="1"/>
    <xf numFmtId="0" fontId="29" fillId="2" borderId="19" xfId="5" applyFont="1" applyFill="1" applyBorder="1" applyAlignment="1" applyProtection="1">
      <alignment horizontal="left"/>
      <protection locked="0"/>
    </xf>
    <xf numFmtId="0" fontId="29" fillId="2" borderId="19" xfId="5" applyFont="1" applyFill="1" applyBorder="1" applyProtection="1">
      <protection locked="0"/>
    </xf>
    <xf numFmtId="37" fontId="11" fillId="0" borderId="65" xfId="3" applyNumberFormat="1" applyFont="1" applyFill="1" applyBorder="1" applyAlignment="1">
      <alignment horizontal="center"/>
    </xf>
    <xf numFmtId="37" fontId="11" fillId="0" borderId="66" xfId="3" applyNumberFormat="1" applyFont="1" applyFill="1" applyBorder="1" applyAlignment="1">
      <alignment horizontal="center"/>
    </xf>
    <xf numFmtId="37" fontId="11" fillId="0" borderId="67" xfId="3" applyNumberFormat="1" applyFont="1" applyFill="1" applyBorder="1"/>
    <xf numFmtId="37" fontId="11" fillId="0" borderId="68" xfId="3" applyNumberFormat="1" applyFont="1" applyFill="1" applyBorder="1"/>
    <xf numFmtId="0" fontId="11" fillId="0" borderId="2" xfId="4" applyFont="1" applyFill="1" applyBorder="1"/>
    <xf numFmtId="0" fontId="11" fillId="0" borderId="5" xfId="4" applyFont="1" applyFill="1" applyBorder="1" applyAlignment="1">
      <alignment horizontal="center" vertical="center"/>
    </xf>
    <xf numFmtId="0" fontId="11" fillId="0" borderId="0" xfId="4" applyFont="1" applyFill="1" applyBorder="1" applyAlignment="1">
      <alignment horizontal="center" vertical="center"/>
    </xf>
    <xf numFmtId="0" fontId="4" fillId="0" borderId="6" xfId="4" applyFont="1" applyBorder="1" applyAlignment="1">
      <alignment horizontal="center"/>
    </xf>
    <xf numFmtId="43" fontId="11" fillId="0" borderId="0" xfId="1" applyFont="1" applyFill="1" applyBorder="1" applyAlignment="1">
      <alignment horizontal="center" vertical="center"/>
    </xf>
    <xf numFmtId="0" fontId="12" fillId="0" borderId="7" xfId="4" applyFont="1" applyFill="1" applyBorder="1" applyAlignment="1">
      <alignment horizontal="center" vertical="center"/>
    </xf>
    <xf numFmtId="0" fontId="11" fillId="0" borderId="12" xfId="4" applyFont="1" applyFill="1" applyBorder="1" applyAlignment="1">
      <alignment horizontal="center" vertical="center"/>
    </xf>
    <xf numFmtId="43" fontId="11" fillId="0" borderId="8" xfId="1" applyFont="1" applyFill="1" applyBorder="1" applyAlignment="1">
      <alignment horizontal="center" vertical="center"/>
    </xf>
    <xf numFmtId="0" fontId="11" fillId="0" borderId="8" xfId="4" applyFont="1" applyFill="1" applyBorder="1" applyAlignment="1">
      <alignment horizontal="center" vertical="center"/>
    </xf>
    <xf numFmtId="0" fontId="12" fillId="0" borderId="13" xfId="4" applyFont="1" applyFill="1" applyBorder="1" applyAlignment="1">
      <alignment horizontal="center" vertical="center"/>
    </xf>
    <xf numFmtId="0" fontId="4" fillId="0" borderId="8" xfId="4" applyFont="1" applyBorder="1" applyAlignment="1">
      <alignment horizontal="center"/>
    </xf>
    <xf numFmtId="0" fontId="4" fillId="0" borderId="14" xfId="4" applyFont="1" applyBorder="1" applyAlignment="1">
      <alignment horizontal="center"/>
    </xf>
    <xf numFmtId="0" fontId="7" fillId="0" borderId="0" xfId="4" applyFont="1" applyBorder="1"/>
    <xf numFmtId="0" fontId="12" fillId="0" borderId="0" xfId="4" applyFont="1" applyBorder="1" applyAlignment="1">
      <alignment horizontal="center"/>
    </xf>
    <xf numFmtId="0" fontId="4" fillId="0" borderId="0" xfId="4" applyFont="1" applyFill="1" applyBorder="1" applyAlignment="1">
      <alignment horizontal="left" vertical="center"/>
    </xf>
    <xf numFmtId="0" fontId="11" fillId="0" borderId="7" xfId="4" applyFont="1" applyFill="1" applyBorder="1" applyAlignment="1">
      <alignment horizontal="left" vertical="center"/>
    </xf>
    <xf numFmtId="0" fontId="30" fillId="0" borderId="5" xfId="4" applyFont="1" applyBorder="1"/>
    <xf numFmtId="0" fontId="4" fillId="0" borderId="10" xfId="4" applyFont="1" applyFill="1" applyBorder="1" applyAlignment="1">
      <alignment horizontal="left" vertical="center"/>
    </xf>
    <xf numFmtId="0" fontId="4" fillId="0" borderId="38" xfId="4" applyFont="1" applyFill="1" applyBorder="1" applyAlignment="1">
      <alignment horizontal="center" vertical="center"/>
    </xf>
    <xf numFmtId="0" fontId="4" fillId="0" borderId="39" xfId="4" applyFont="1" applyFill="1" applyBorder="1" applyAlignment="1">
      <alignment horizontal="left" vertical="center"/>
    </xf>
    <xf numFmtId="0" fontId="4" fillId="0" borderId="5" xfId="4" applyFont="1" applyBorder="1" applyAlignment="1"/>
    <xf numFmtId="0" fontId="4" fillId="0" borderId="0" xfId="4" applyFont="1" applyBorder="1" applyAlignment="1"/>
    <xf numFmtId="0" fontId="4" fillId="0" borderId="6" xfId="4" applyFont="1" applyBorder="1" applyAlignment="1"/>
    <xf numFmtId="0" fontId="4" fillId="0" borderId="41" xfId="4" applyFont="1" applyFill="1" applyBorder="1" applyAlignment="1">
      <alignment horizontal="left" vertical="center"/>
    </xf>
    <xf numFmtId="0" fontId="4" fillId="0" borderId="15" xfId="4" applyFont="1" applyFill="1" applyBorder="1" applyAlignment="1">
      <alignment horizontal="left" vertical="center"/>
    </xf>
    <xf numFmtId="0" fontId="4" fillId="0" borderId="62" xfId="4" applyFont="1" applyFill="1" applyBorder="1" applyAlignment="1">
      <alignment horizontal="center"/>
    </xf>
    <xf numFmtId="0" fontId="4" fillId="0" borderId="9" xfId="4" applyFont="1" applyFill="1" applyBorder="1"/>
    <xf numFmtId="37" fontId="8" fillId="0" borderId="5" xfId="0" applyNumberFormat="1" applyFont="1" applyBorder="1" applyAlignment="1">
      <alignment horizontal="left"/>
    </xf>
    <xf numFmtId="37" fontId="0" fillId="0" borderId="7" xfId="0" applyNumberFormat="1" applyBorder="1" applyAlignment="1">
      <alignment horizontal="centerContinuous"/>
    </xf>
    <xf numFmtId="0" fontId="4" fillId="0" borderId="4" xfId="4" applyFont="1" applyFill="1" applyBorder="1"/>
    <xf numFmtId="37" fontId="8" fillId="0" borderId="0" xfId="0" applyNumberFormat="1" applyFont="1" applyBorder="1" applyAlignment="1">
      <alignment horizontal="centerContinuous"/>
    </xf>
    <xf numFmtId="37" fontId="0" fillId="0" borderId="0" xfId="0" applyNumberFormat="1" applyBorder="1" applyAlignment="1">
      <alignment horizontal="centerContinuous"/>
    </xf>
    <xf numFmtId="37" fontId="31" fillId="0" borderId="0" xfId="0" applyNumberFormat="1" applyFont="1" applyBorder="1" applyAlignment="1">
      <alignment horizontal="center"/>
    </xf>
    <xf numFmtId="37" fontId="0" fillId="0" borderId="6" xfId="0" applyNumberFormat="1" applyBorder="1" applyAlignment="1">
      <alignment horizontal="centerContinuous"/>
    </xf>
    <xf numFmtId="37" fontId="0" fillId="0" borderId="7" xfId="0" applyNumberFormat="1" applyBorder="1" applyAlignment="1">
      <alignment horizontal="left"/>
    </xf>
    <xf numFmtId="37" fontId="5" fillId="0" borderId="0" xfId="0" applyNumberFormat="1" applyFont="1" applyBorder="1" applyAlignment="1">
      <alignment horizontal="right"/>
    </xf>
    <xf numFmtId="37" fontId="0" fillId="0" borderId="6" xfId="0" applyNumberFormat="1" applyBorder="1" applyAlignment="1">
      <alignment horizontal="left"/>
    </xf>
    <xf numFmtId="37" fontId="0" fillId="0" borderId="0" xfId="0" applyNumberFormat="1" applyBorder="1" applyAlignment="1">
      <alignment horizontal="left"/>
    </xf>
    <xf numFmtId="0" fontId="4" fillId="0" borderId="14" xfId="4" applyFont="1" applyFill="1" applyBorder="1"/>
    <xf numFmtId="39" fontId="11" fillId="2" borderId="67" xfId="3" applyNumberFormat="1" applyFont="1" applyFill="1" applyBorder="1" applyProtection="1">
      <protection locked="0"/>
    </xf>
    <xf numFmtId="39" fontId="11" fillId="2" borderId="68" xfId="3" applyNumberFormat="1" applyFont="1" applyFill="1" applyBorder="1" applyProtection="1">
      <protection locked="0"/>
    </xf>
    <xf numFmtId="39" fontId="11" fillId="2" borderId="69" xfId="3" applyNumberFormat="1" applyFont="1" applyFill="1" applyBorder="1" applyProtection="1">
      <protection locked="0"/>
    </xf>
    <xf numFmtId="39" fontId="11" fillId="2" borderId="70" xfId="3" applyNumberFormat="1" applyFont="1" applyFill="1" applyBorder="1" applyProtection="1">
      <protection locked="0"/>
    </xf>
    <xf numFmtId="39" fontId="11" fillId="0" borderId="71" xfId="3" applyNumberFormat="1" applyFont="1" applyFill="1" applyBorder="1"/>
    <xf numFmtId="39" fontId="11" fillId="0" borderId="72" xfId="3" applyNumberFormat="1" applyFont="1" applyFill="1" applyBorder="1"/>
    <xf numFmtId="7" fontId="4" fillId="0" borderId="10" xfId="3" applyNumberFormat="1" applyFont="1" applyFill="1" applyBorder="1"/>
    <xf numFmtId="7" fontId="4" fillId="2" borderId="10" xfId="3" applyNumberFormat="1" applyFont="1" applyFill="1" applyBorder="1" applyProtection="1">
      <protection locked="0"/>
    </xf>
    <xf numFmtId="10" fontId="11" fillId="0" borderId="23" xfId="3" applyNumberFormat="1" applyFont="1" applyFill="1" applyBorder="1"/>
    <xf numFmtId="10" fontId="11" fillId="3" borderId="18" xfId="3" applyNumberFormat="1" applyFont="1" applyFill="1" applyBorder="1"/>
    <xf numFmtId="10" fontId="11" fillId="0" borderId="18" xfId="3" applyNumberFormat="1" applyFont="1" applyFill="1" applyBorder="1"/>
    <xf numFmtId="7" fontId="11" fillId="0" borderId="18" xfId="3" applyNumberFormat="1" applyFont="1" applyFill="1" applyBorder="1"/>
    <xf numFmtId="7" fontId="11" fillId="3" borderId="18" xfId="3" applyNumberFormat="1" applyFont="1" applyFill="1" applyBorder="1"/>
    <xf numFmtId="7" fontId="11" fillId="0" borderId="23" xfId="3" applyNumberFormat="1" applyFont="1" applyFill="1" applyBorder="1"/>
    <xf numFmtId="7" fontId="11" fillId="2" borderId="18" xfId="3" applyNumberFormat="1" applyFont="1" applyFill="1" applyBorder="1" applyProtection="1">
      <protection locked="0"/>
    </xf>
    <xf numFmtId="10" fontId="11" fillId="0" borderId="19" xfId="3" applyNumberFormat="1" applyFont="1" applyFill="1" applyBorder="1"/>
    <xf numFmtId="7" fontId="5" fillId="2" borderId="29" xfId="2" applyNumberFormat="1" applyFont="1" applyFill="1" applyBorder="1" applyAlignment="1" applyProtection="1">
      <alignment horizontal="right"/>
      <protection locked="0"/>
    </xf>
    <xf numFmtId="7" fontId="5" fillId="2" borderId="32" xfId="2" applyNumberFormat="1" applyFont="1" applyFill="1" applyBorder="1" applyAlignment="1" applyProtection="1">
      <alignment horizontal="right"/>
      <protection locked="0"/>
    </xf>
    <xf numFmtId="7" fontId="4" fillId="2" borderId="11" xfId="3" applyNumberFormat="1" applyFont="1" applyFill="1" applyBorder="1" applyProtection="1">
      <protection locked="0"/>
    </xf>
    <xf numFmtId="7" fontId="4" fillId="2" borderId="11" xfId="4" applyNumberFormat="1" applyFont="1" applyFill="1" applyBorder="1" applyProtection="1">
      <protection locked="0"/>
    </xf>
    <xf numFmtId="7" fontId="4" fillId="0" borderId="0" xfId="3" applyNumberFormat="1" applyFont="1" applyFill="1" applyBorder="1"/>
    <xf numFmtId="7" fontId="4" fillId="0" borderId="6" xfId="4" applyNumberFormat="1" applyFont="1" applyBorder="1"/>
    <xf numFmtId="37" fontId="7" fillId="0" borderId="8" xfId="4" applyNumberFormat="1" applyFont="1" applyBorder="1" applyAlignment="1"/>
    <xf numFmtId="37" fontId="12" fillId="0" borderId="58" xfId="4" applyNumberFormat="1" applyFont="1" applyBorder="1" applyAlignment="1">
      <alignment horizontal="center"/>
    </xf>
    <xf numFmtId="0" fontId="32" fillId="2" borderId="11" xfId="3" applyFont="1" applyFill="1" applyBorder="1" applyAlignment="1" applyProtection="1">
      <alignment horizontal="center"/>
      <protection locked="0"/>
    </xf>
    <xf numFmtId="7" fontId="20" fillId="2" borderId="11" xfId="6" applyNumberFormat="1" applyFont="1" applyFill="1" applyBorder="1" applyProtection="1">
      <protection locked="0"/>
    </xf>
    <xf numFmtId="7" fontId="20" fillId="0" borderId="11" xfId="6" applyNumberFormat="1" applyFont="1" applyBorder="1" applyAlignment="1"/>
    <xf numFmtId="7" fontId="20" fillId="0" borderId="11" xfId="6" applyNumberFormat="1" applyFont="1" applyFill="1" applyBorder="1" applyAlignment="1">
      <alignment horizontal="right"/>
    </xf>
    <xf numFmtId="7" fontId="20" fillId="3" borderId="3" xfId="6" applyNumberFormat="1" applyFont="1" applyFill="1" applyBorder="1"/>
    <xf numFmtId="7" fontId="20" fillId="3" borderId="3" xfId="6" applyNumberFormat="1" applyFont="1" applyFill="1" applyBorder="1" applyAlignment="1"/>
    <xf numFmtId="7" fontId="9" fillId="3" borderId="13" xfId="5" applyNumberFormat="1" applyFont="1" applyFill="1" applyBorder="1" applyAlignment="1">
      <alignment horizontal="center" wrapText="1"/>
    </xf>
    <xf numFmtId="7" fontId="9" fillId="3" borderId="13" xfId="5" applyNumberFormat="1" applyFont="1" applyFill="1" applyBorder="1" applyAlignment="1">
      <alignment horizontal="center"/>
    </xf>
    <xf numFmtId="7" fontId="20" fillId="3" borderId="11" xfId="6" applyNumberFormat="1" applyFont="1" applyFill="1" applyBorder="1" applyAlignment="1"/>
    <xf numFmtId="7" fontId="20" fillId="0" borderId="54" xfId="6" applyNumberFormat="1" applyFont="1" applyFill="1" applyBorder="1" applyAlignment="1">
      <alignment horizontal="right"/>
    </xf>
    <xf numFmtId="166" fontId="26" fillId="0" borderId="56" xfId="7" applyNumberFormat="1" applyBorder="1"/>
    <xf numFmtId="2" fontId="26" fillId="0" borderId="56" xfId="7" applyNumberFormat="1" applyBorder="1"/>
    <xf numFmtId="0" fontId="28" fillId="0" borderId="55" xfId="7" applyFont="1" applyBorder="1" applyAlignment="1">
      <alignment horizontal="right"/>
    </xf>
    <xf numFmtId="0" fontId="34" fillId="0" borderId="73" xfId="7" applyFont="1" applyBorder="1" applyAlignment="1">
      <alignment horizontal="center"/>
    </xf>
    <xf numFmtId="0" fontId="34" fillId="0" borderId="74" xfId="7" applyFont="1" applyBorder="1" applyAlignment="1">
      <alignment horizontal="center"/>
    </xf>
    <xf numFmtId="166" fontId="4" fillId="2" borderId="11" xfId="4" applyNumberFormat="1" applyFont="1" applyFill="1" applyBorder="1" applyProtection="1">
      <protection locked="0"/>
    </xf>
    <xf numFmtId="166" fontId="7" fillId="0" borderId="0" xfId="4" applyNumberFormat="1" applyFont="1" applyBorder="1"/>
    <xf numFmtId="166" fontId="4" fillId="0" borderId="8" xfId="4" applyNumberFormat="1" applyFont="1" applyFill="1" applyBorder="1"/>
    <xf numFmtId="166" fontId="4" fillId="0" borderId="8" xfId="4" applyNumberFormat="1" applyFont="1" applyFill="1" applyBorder="1" applyAlignment="1">
      <alignment horizontal="left" vertical="center"/>
    </xf>
    <xf numFmtId="166" fontId="4" fillId="0" borderId="0" xfId="4" applyNumberFormat="1" applyFont="1" applyFill="1" applyBorder="1" applyAlignment="1">
      <alignment horizontal="left" vertical="center"/>
    </xf>
    <xf numFmtId="166" fontId="4" fillId="2" borderId="10" xfId="4" applyNumberFormat="1" applyFont="1" applyFill="1" applyBorder="1" applyAlignment="1" applyProtection="1">
      <alignment horizontal="right" vertical="center"/>
      <protection locked="0"/>
    </xf>
    <xf numFmtId="0" fontId="12" fillId="0" borderId="8" xfId="4" applyFont="1" applyFill="1" applyBorder="1"/>
    <xf numFmtId="166" fontId="11" fillId="2" borderId="11" xfId="4" applyNumberFormat="1" applyFont="1" applyFill="1" applyBorder="1" applyProtection="1">
      <protection locked="0"/>
    </xf>
    <xf numFmtId="166" fontId="4" fillId="0" borderId="6" xfId="4" applyNumberFormat="1" applyFont="1" applyFill="1" applyBorder="1" applyAlignment="1">
      <alignment horizontal="left" vertical="center"/>
    </xf>
    <xf numFmtId="7" fontId="29" fillId="2" borderId="19" xfId="9" applyNumberFormat="1" applyFont="1" applyFill="1" applyBorder="1" applyAlignment="1" applyProtection="1">
      <alignment horizontal="right"/>
      <protection locked="0"/>
    </xf>
    <xf numFmtId="7" fontId="29" fillId="2" borderId="19" xfId="9" applyNumberFormat="1" applyFont="1" applyFill="1" applyBorder="1" applyProtection="1">
      <protection locked="0"/>
    </xf>
    <xf numFmtId="37" fontId="20" fillId="2" borderId="11" xfId="6" applyNumberFormat="1" applyFont="1" applyFill="1" applyBorder="1" applyAlignment="1" applyProtection="1">
      <alignment horizontal="right"/>
      <protection locked="0"/>
    </xf>
    <xf numFmtId="37" fontId="20" fillId="3" borderId="11" xfId="6" applyNumberFormat="1" applyFont="1" applyFill="1" applyBorder="1" applyAlignment="1">
      <alignment horizontal="right"/>
    </xf>
    <xf numFmtId="37" fontId="20" fillId="3" borderId="3" xfId="6" applyNumberFormat="1" applyFont="1" applyFill="1" applyBorder="1" applyAlignment="1">
      <alignment horizontal="right"/>
    </xf>
    <xf numFmtId="37" fontId="9" fillId="3" borderId="13" xfId="5" applyNumberFormat="1" applyFont="1" applyFill="1" applyBorder="1" applyAlignment="1">
      <alignment horizontal="center" wrapText="1"/>
    </xf>
    <xf numFmtId="0" fontId="6" fillId="0" borderId="5" xfId="4" applyFont="1" applyFill="1" applyBorder="1" applyAlignment="1">
      <alignment horizontal="center"/>
    </xf>
    <xf numFmtId="0" fontId="6" fillId="0" borderId="0" xfId="4" applyFont="1" applyFill="1" applyBorder="1" applyAlignment="1">
      <alignment horizontal="center"/>
    </xf>
    <xf numFmtId="0" fontId="6" fillId="0" borderId="6" xfId="4" applyFont="1" applyFill="1" applyBorder="1" applyAlignment="1">
      <alignment horizontal="center"/>
    </xf>
    <xf numFmtId="0" fontId="9" fillId="0" borderId="0" xfId="4" applyFont="1" applyFill="1" applyBorder="1" applyAlignment="1">
      <alignment horizontal="center"/>
    </xf>
    <xf numFmtId="0" fontId="3" fillId="0" borderId="0" xfId="3" applyFont="1" applyFill="1" applyBorder="1" applyAlignment="1">
      <alignment horizontal="center"/>
    </xf>
    <xf numFmtId="0" fontId="6" fillId="0" borderId="0"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3" fillId="0" borderId="10" xfId="3" applyFont="1" applyFill="1" applyBorder="1" applyAlignment="1">
      <alignment horizontal="center"/>
    </xf>
    <xf numFmtId="10" fontId="4" fillId="0" borderId="0" xfId="3" applyNumberFormat="1" applyFont="1" applyFill="1" applyBorder="1" applyAlignment="1">
      <alignment horizontal="center"/>
    </xf>
    <xf numFmtId="10" fontId="4" fillId="0" borderId="11" xfId="3" applyNumberFormat="1" applyFont="1" applyFill="1" applyBorder="1" applyAlignment="1">
      <alignment horizontal="right"/>
    </xf>
    <xf numFmtId="10" fontId="4" fillId="0" borderId="37" xfId="3" applyNumberFormat="1" applyFont="1" applyFill="1" applyBorder="1" applyAlignment="1">
      <alignment horizontal="right"/>
    </xf>
    <xf numFmtId="37" fontId="4" fillId="0" borderId="35" xfId="3" applyNumberFormat="1" applyFont="1" applyFill="1" applyBorder="1"/>
    <xf numFmtId="7" fontId="4" fillId="0" borderId="36" xfId="3" applyNumberFormat="1" applyFont="1" applyFill="1" applyBorder="1"/>
    <xf numFmtId="39" fontId="4" fillId="0" borderId="36" xfId="3" applyNumberFormat="1" applyFont="1" applyFill="1" applyBorder="1"/>
    <xf numFmtId="39" fontId="4" fillId="0" borderId="35" xfId="3" applyNumberFormat="1" applyFont="1" applyFill="1" applyBorder="1"/>
    <xf numFmtId="7" fontId="4" fillId="0" borderId="35" xfId="3" applyNumberFormat="1" applyFont="1" applyFill="1" applyBorder="1"/>
    <xf numFmtId="10" fontId="4" fillId="0" borderId="76" xfId="4" applyNumberFormat="1" applyFont="1" applyFill="1" applyBorder="1" applyProtection="1">
      <protection locked="0"/>
    </xf>
    <xf numFmtId="10" fontId="11" fillId="0" borderId="75" xfId="4" applyNumberFormat="1" applyFont="1" applyFill="1" applyBorder="1" applyProtection="1">
      <protection locked="0"/>
    </xf>
    <xf numFmtId="0" fontId="7" fillId="0" borderId="5" xfId="4" applyFont="1" applyFill="1" applyBorder="1" applyAlignment="1">
      <alignment horizontal="center"/>
    </xf>
    <xf numFmtId="0" fontId="4" fillId="3" borderId="3" xfId="4" applyFont="1" applyFill="1" applyBorder="1" applyAlignment="1">
      <alignment vertical="center" wrapText="1"/>
    </xf>
    <xf numFmtId="0" fontId="4" fillId="3" borderId="7" xfId="4" applyFont="1" applyFill="1" applyBorder="1" applyAlignment="1">
      <alignment vertical="center" wrapText="1"/>
    </xf>
    <xf numFmtId="0" fontId="4" fillId="3" borderId="7" xfId="4" applyFont="1" applyFill="1" applyBorder="1" applyAlignment="1">
      <alignment horizontal="left" vertical="center"/>
    </xf>
    <xf numFmtId="0" fontId="4" fillId="3" borderId="7" xfId="4" applyFont="1" applyFill="1" applyBorder="1"/>
    <xf numFmtId="0" fontId="4" fillId="3" borderId="13" xfId="4" applyFont="1" applyFill="1" applyBorder="1"/>
    <xf numFmtId="43" fontId="4" fillId="0" borderId="0" xfId="1" applyFont="1" applyFill="1" applyBorder="1" applyAlignment="1">
      <alignment horizontal="left" vertical="center"/>
    </xf>
    <xf numFmtId="43" fontId="4" fillId="0" borderId="0" xfId="4" applyNumberFormat="1" applyFont="1" applyBorder="1"/>
    <xf numFmtId="0" fontId="4" fillId="0" borderId="38" xfId="4" applyFont="1" applyBorder="1"/>
    <xf numFmtId="4" fontId="4" fillId="2" borderId="14" xfId="4" applyNumberFormat="1" applyFont="1" applyFill="1" applyBorder="1" applyProtection="1">
      <protection locked="0"/>
    </xf>
    <xf numFmtId="10" fontId="4" fillId="0" borderId="77" xfId="3" applyNumberFormat="1" applyFont="1" applyFill="1" applyBorder="1"/>
    <xf numFmtId="7" fontId="4" fillId="2" borderId="77" xfId="3" applyNumberFormat="1" applyFont="1" applyFill="1" applyBorder="1" applyProtection="1">
      <protection locked="0"/>
    </xf>
    <xf numFmtId="37" fontId="4" fillId="0" borderId="4" xfId="3" applyNumberFormat="1" applyFont="1" applyFill="1" applyBorder="1"/>
    <xf numFmtId="7" fontId="4" fillId="0" borderId="77" xfId="3" applyNumberFormat="1" applyFont="1" applyFill="1" applyBorder="1"/>
    <xf numFmtId="7" fontId="4" fillId="0" borderId="14" xfId="4" applyNumberFormat="1" applyFont="1" applyBorder="1"/>
    <xf numFmtId="7" fontId="4" fillId="0" borderId="78" xfId="4" applyNumberFormat="1" applyFont="1" applyBorder="1"/>
    <xf numFmtId="7" fontId="4" fillId="0" borderId="77" xfId="4" applyNumberFormat="1" applyFont="1" applyBorder="1"/>
    <xf numFmtId="0" fontId="4" fillId="0" borderId="78" xfId="4" applyFont="1" applyFill="1" applyBorder="1" applyAlignment="1">
      <alignment vertical="center" wrapText="1"/>
    </xf>
    <xf numFmtId="0" fontId="6" fillId="0" borderId="6" xfId="4" applyFont="1" applyBorder="1" applyAlignment="1">
      <alignment horizontal="center"/>
    </xf>
    <xf numFmtId="37" fontId="4" fillId="0" borderId="6" xfId="4" applyNumberFormat="1" applyFont="1" applyBorder="1" applyAlignment="1">
      <alignment horizontal="right"/>
    </xf>
    <xf numFmtId="0" fontId="11" fillId="0" borderId="79" xfId="3" applyFont="1" applyFill="1" applyBorder="1"/>
    <xf numFmtId="0" fontId="11" fillId="0" borderId="80" xfId="3" applyFont="1" applyFill="1" applyBorder="1"/>
    <xf numFmtId="0" fontId="11" fillId="0" borderId="81" xfId="3" applyFont="1" applyFill="1" applyBorder="1"/>
    <xf numFmtId="0" fontId="11" fillId="0" borderId="82" xfId="3" applyFont="1" applyFill="1" applyBorder="1"/>
    <xf numFmtId="0" fontId="35" fillId="0" borderId="82" xfId="3" applyFont="1" applyFill="1" applyBorder="1"/>
    <xf numFmtId="0" fontId="11" fillId="0" borderId="83" xfId="3" applyFont="1" applyFill="1" applyBorder="1"/>
    <xf numFmtId="0" fontId="11" fillId="0" borderId="84" xfId="3" applyFont="1" applyFill="1" applyBorder="1"/>
    <xf numFmtId="0" fontId="11" fillId="0" borderId="85" xfId="3" applyFont="1" applyFill="1" applyBorder="1"/>
    <xf numFmtId="37" fontId="11" fillId="0" borderId="63" xfId="3" applyNumberFormat="1" applyFont="1" applyBorder="1" applyAlignment="1">
      <alignment horizontal="center"/>
    </xf>
    <xf numFmtId="37" fontId="11" fillId="0" borderId="86" xfId="3" applyNumberFormat="1" applyFont="1" applyBorder="1" applyAlignment="1">
      <alignment horizontal="center"/>
    </xf>
    <xf numFmtId="37" fontId="11" fillId="0" borderId="87" xfId="3" applyNumberFormat="1" applyFont="1" applyBorder="1" applyAlignment="1">
      <alignment horizontal="center"/>
    </xf>
    <xf numFmtId="37" fontId="11" fillId="0" borderId="88" xfId="3" applyNumberFormat="1" applyFont="1" applyFill="1" applyBorder="1" applyAlignment="1">
      <alignment horizontal="center"/>
    </xf>
    <xf numFmtId="37" fontId="11" fillId="0" borderId="89" xfId="3" applyNumberFormat="1" applyFont="1" applyFill="1" applyBorder="1" applyAlignment="1">
      <alignment horizontal="center"/>
    </xf>
    <xf numFmtId="37" fontId="11" fillId="0" borderId="64" xfId="3" applyNumberFormat="1" applyFont="1" applyFill="1" applyBorder="1"/>
    <xf numFmtId="37" fontId="12" fillId="0" borderId="16" xfId="3" applyNumberFormat="1" applyFont="1" applyFill="1" applyBorder="1" applyAlignment="1">
      <alignment horizontal="center"/>
    </xf>
    <xf numFmtId="49" fontId="11" fillId="0" borderId="90" xfId="3" applyNumberFormat="1" applyFont="1" applyBorder="1" applyAlignment="1">
      <alignment horizontal="center"/>
    </xf>
    <xf numFmtId="49" fontId="11" fillId="0" borderId="91" xfId="3" applyNumberFormat="1" applyFont="1" applyBorder="1" applyAlignment="1">
      <alignment horizontal="center"/>
    </xf>
    <xf numFmtId="49" fontId="11" fillId="0" borderId="92" xfId="3" applyNumberFormat="1" applyFont="1" applyBorder="1" applyAlignment="1">
      <alignment horizontal="center"/>
    </xf>
    <xf numFmtId="49" fontId="11" fillId="3" borderId="92" xfId="3" applyNumberFormat="1" applyFont="1" applyFill="1" applyBorder="1" applyAlignment="1">
      <alignment horizontal="center"/>
    </xf>
    <xf numFmtId="49" fontId="11" fillId="0" borderId="93" xfId="3" applyNumberFormat="1" applyFont="1" applyBorder="1" applyAlignment="1">
      <alignment horizontal="center"/>
    </xf>
    <xf numFmtId="49" fontId="11" fillId="0" borderId="94" xfId="3" applyNumberFormat="1" applyFont="1" applyBorder="1" applyAlignment="1">
      <alignment horizontal="center"/>
    </xf>
    <xf numFmtId="0" fontId="3" fillId="0" borderId="0" xfId="3" applyFont="1"/>
    <xf numFmtId="37" fontId="4" fillId="3" borderId="3" xfId="4" applyNumberFormat="1" applyFont="1" applyFill="1" applyBorder="1" applyAlignment="1">
      <alignment vertical="center" wrapText="1"/>
    </xf>
    <xf numFmtId="37" fontId="4" fillId="3" borderId="7" xfId="4" applyNumberFormat="1" applyFont="1" applyFill="1" applyBorder="1" applyAlignment="1">
      <alignment vertical="center" wrapText="1"/>
    </xf>
    <xf numFmtId="37" fontId="4" fillId="3" borderId="7" xfId="4" applyNumberFormat="1" applyFont="1" applyFill="1" applyBorder="1" applyAlignment="1">
      <alignment horizontal="left" vertical="center"/>
    </xf>
    <xf numFmtId="37" fontId="4" fillId="3" borderId="7" xfId="4" applyNumberFormat="1" applyFont="1" applyFill="1" applyBorder="1" applyAlignment="1" applyProtection="1">
      <alignment horizontal="left" vertical="center"/>
      <protection locked="0"/>
    </xf>
    <xf numFmtId="37" fontId="4" fillId="3" borderId="7" xfId="4" applyNumberFormat="1" applyFont="1" applyFill="1" applyBorder="1"/>
    <xf numFmtId="37" fontId="4" fillId="3" borderId="17" xfId="4" applyNumberFormat="1" applyFont="1" applyFill="1" applyBorder="1"/>
    <xf numFmtId="0" fontId="4" fillId="2" borderId="11" xfId="4" applyFont="1" applyFill="1" applyBorder="1" applyProtection="1">
      <protection locked="0"/>
    </xf>
    <xf numFmtId="0" fontId="4" fillId="0" borderId="3" xfId="3" applyFont="1" applyFill="1" applyBorder="1" applyAlignment="1">
      <alignment horizontal="center"/>
    </xf>
    <xf numFmtId="0" fontId="4" fillId="0" borderId="83" xfId="3" applyFont="1" applyFill="1" applyBorder="1" applyAlignment="1">
      <alignment horizontal="center"/>
    </xf>
    <xf numFmtId="0" fontId="4" fillId="0" borderId="80" xfId="3" applyFont="1" applyFill="1" applyBorder="1" applyAlignment="1">
      <alignment horizontal="center"/>
    </xf>
    <xf numFmtId="0" fontId="4" fillId="0" borderId="45" xfId="3" applyFont="1" applyFill="1" applyBorder="1" applyAlignment="1">
      <alignment horizontal="center"/>
    </xf>
    <xf numFmtId="0" fontId="4" fillId="0" borderId="95" xfId="3" applyFont="1" applyFill="1" applyBorder="1" applyAlignment="1">
      <alignment horizontal="center"/>
    </xf>
    <xf numFmtId="0" fontId="11" fillId="0" borderId="76" xfId="4" applyFont="1" applyFill="1" applyBorder="1" applyAlignment="1">
      <alignment horizontal="center" vertical="center"/>
    </xf>
    <xf numFmtId="0" fontId="11" fillId="0" borderId="75" xfId="4" applyFont="1" applyFill="1" applyBorder="1" applyAlignment="1">
      <alignment horizontal="center" vertical="center"/>
    </xf>
    <xf numFmtId="0" fontId="11" fillId="0" borderId="3" xfId="4" applyFont="1" applyFill="1" applyBorder="1" applyAlignment="1">
      <alignment horizontal="center" vertical="center"/>
    </xf>
    <xf numFmtId="0" fontId="4" fillId="0" borderId="75" xfId="4" applyFont="1" applyBorder="1" applyAlignment="1">
      <alignment horizontal="center"/>
    </xf>
    <xf numFmtId="49" fontId="4" fillId="0" borderId="75" xfId="4" applyNumberFormat="1" applyFont="1" applyBorder="1" applyAlignment="1">
      <alignment horizontal="center"/>
    </xf>
    <xf numFmtId="0" fontId="4" fillId="0" borderId="78" xfId="4" applyFont="1" applyBorder="1" applyAlignment="1">
      <alignment horizontal="center"/>
    </xf>
    <xf numFmtId="0" fontId="9" fillId="0" borderId="0" xfId="4" applyFont="1" applyFill="1" applyBorder="1"/>
    <xf numFmtId="10" fontId="4" fillId="0" borderId="78" xfId="4" applyNumberFormat="1" applyFont="1" applyFill="1" applyBorder="1" applyProtection="1">
      <protection locked="0"/>
    </xf>
    <xf numFmtId="0" fontId="9" fillId="0" borderId="0" xfId="4" applyFont="1" applyFill="1" applyBorder="1" applyAlignment="1">
      <alignment horizontal="center"/>
    </xf>
    <xf numFmtId="0" fontId="36" fillId="2" borderId="19" xfId="5" applyFont="1" applyFill="1" applyBorder="1" applyAlignment="1" applyProtection="1">
      <alignment horizontal="center" wrapText="1"/>
      <protection locked="0"/>
    </xf>
    <xf numFmtId="37" fontId="4" fillId="3" borderId="0" xfId="4" applyNumberFormat="1" applyFont="1" applyFill="1"/>
    <xf numFmtId="37" fontId="4" fillId="3" borderId="0" xfId="4" applyNumberFormat="1" applyFont="1" applyFill="1" applyBorder="1"/>
    <xf numFmtId="37" fontId="19" fillId="2" borderId="96" xfId="3" applyNumberFormat="1" applyFont="1" applyFill="1" applyBorder="1" applyAlignment="1" applyProtection="1">
      <alignment horizontal="center"/>
      <protection locked="0"/>
    </xf>
    <xf numFmtId="0" fontId="4" fillId="2" borderId="96" xfId="4" applyFont="1" applyFill="1" applyBorder="1" applyProtection="1">
      <protection locked="0"/>
    </xf>
    <xf numFmtId="37" fontId="19" fillId="2" borderId="96" xfId="4" applyNumberFormat="1" applyFont="1" applyFill="1" applyBorder="1" applyProtection="1">
      <protection locked="0"/>
    </xf>
    <xf numFmtId="37" fontId="4" fillId="3" borderId="0" xfId="4" applyNumberFormat="1" applyFont="1" applyFill="1" applyBorder="1" applyAlignment="1">
      <alignment vertical="center" wrapText="1"/>
    </xf>
    <xf numFmtId="37" fontId="6" fillId="3" borderId="0" xfId="4" applyNumberFormat="1" applyFont="1" applyFill="1" applyBorder="1" applyAlignment="1">
      <alignment horizontal="center"/>
    </xf>
    <xf numFmtId="37" fontId="6" fillId="3" borderId="0" xfId="4" applyNumberFormat="1" applyFont="1" applyFill="1" applyBorder="1" applyAlignment="1"/>
    <xf numFmtId="37" fontId="4" fillId="3" borderId="0" xfId="4" applyNumberFormat="1" applyFont="1" applyFill="1" applyBorder="1" applyAlignment="1">
      <alignment horizontal="center"/>
    </xf>
    <xf numFmtId="7" fontId="4" fillId="3" borderId="0" xfId="4" applyNumberFormat="1" applyFont="1" applyFill="1" applyBorder="1" applyAlignment="1" applyProtection="1">
      <alignment horizontal="center"/>
      <protection locked="0"/>
    </xf>
    <xf numFmtId="7" fontId="6" fillId="3" borderId="0" xfId="4" applyNumberFormat="1" applyFont="1" applyFill="1" applyBorder="1" applyAlignment="1" applyProtection="1">
      <protection locked="0"/>
    </xf>
    <xf numFmtId="7" fontId="4" fillId="3" borderId="0" xfId="3" applyNumberFormat="1" applyFont="1" applyFill="1" applyBorder="1" applyAlignment="1" applyProtection="1">
      <alignment horizontal="center"/>
      <protection locked="0"/>
    </xf>
    <xf numFmtId="7" fontId="4" fillId="3" borderId="0" xfId="4" applyNumberFormat="1" applyFont="1" applyFill="1" applyBorder="1" applyProtection="1">
      <protection locked="0"/>
    </xf>
    <xf numFmtId="7" fontId="4" fillId="3" borderId="0" xfId="3" applyNumberFormat="1" applyFont="1" applyFill="1" applyBorder="1"/>
    <xf numFmtId="7" fontId="4" fillId="3" borderId="0" xfId="4" applyNumberFormat="1" applyFont="1" applyFill="1" applyBorder="1"/>
    <xf numFmtId="37" fontId="9" fillId="0" borderId="0" xfId="4" applyNumberFormat="1" applyFont="1" applyAlignment="1">
      <alignment horizontal="center"/>
    </xf>
    <xf numFmtId="37" fontId="20" fillId="0" borderId="0" xfId="6" applyNumberFormat="1" applyFont="1" applyFill="1" applyBorder="1" applyAlignment="1">
      <alignment horizontal="right"/>
    </xf>
    <xf numFmtId="7" fontId="20" fillId="0" borderId="0" xfId="6" applyNumberFormat="1" applyFont="1" applyFill="1" applyBorder="1" applyAlignment="1">
      <alignment horizontal="right"/>
    </xf>
    <xf numFmtId="164" fontId="29" fillId="2" borderId="97" xfId="5" applyNumberFormat="1" applyFont="1" applyFill="1" applyBorder="1" applyAlignment="1" applyProtection="1">
      <alignment horizontal="center"/>
      <protection locked="0"/>
    </xf>
    <xf numFmtId="164" fontId="29" fillId="2" borderId="98" xfId="5" applyNumberFormat="1" applyFont="1" applyFill="1" applyBorder="1" applyAlignment="1" applyProtection="1">
      <alignment horizontal="center"/>
      <protection locked="0"/>
    </xf>
    <xf numFmtId="4" fontId="20" fillId="0" borderId="14" xfId="3" applyNumberFormat="1" applyFont="1" applyFill="1" applyBorder="1" applyProtection="1">
      <protection locked="0"/>
    </xf>
    <xf numFmtId="0" fontId="38" fillId="0" borderId="0" xfId="7" applyFont="1"/>
    <xf numFmtId="39" fontId="4" fillId="2" borderId="14" xfId="4" applyNumberFormat="1" applyFont="1" applyFill="1" applyBorder="1" applyProtection="1">
      <protection locked="0"/>
    </xf>
    <xf numFmtId="39" fontId="4" fillId="2" borderId="78" xfId="4" applyNumberFormat="1" applyFont="1" applyFill="1" applyBorder="1" applyProtection="1">
      <protection locked="0"/>
    </xf>
    <xf numFmtId="7" fontId="11" fillId="2" borderId="19" xfId="3" applyNumberFormat="1" applyFont="1" applyFill="1" applyBorder="1" applyProtection="1">
      <protection locked="0"/>
    </xf>
    <xf numFmtId="7" fontId="11" fillId="2" borderId="20" xfId="3" applyNumberFormat="1" applyFont="1" applyFill="1" applyBorder="1" applyProtection="1">
      <protection locked="0"/>
    </xf>
    <xf numFmtId="7" fontId="11" fillId="2" borderId="21" xfId="3" applyNumberFormat="1" applyFont="1" applyFill="1" applyBorder="1" applyProtection="1">
      <protection locked="0"/>
    </xf>
    <xf numFmtId="37" fontId="12" fillId="2" borderId="58" xfId="4" applyNumberFormat="1" applyFont="1" applyFill="1" applyBorder="1" applyAlignment="1" applyProtection="1">
      <alignment horizontal="center"/>
      <protection locked="0"/>
    </xf>
    <xf numFmtId="7" fontId="11" fillId="3" borderId="18" xfId="3" applyNumberFormat="1" applyFont="1" applyFill="1" applyBorder="1" applyProtection="1"/>
    <xf numFmtId="7" fontId="11" fillId="3" borderId="19" xfId="3" applyNumberFormat="1" applyFont="1" applyFill="1" applyBorder="1" applyProtection="1"/>
    <xf numFmtId="39" fontId="39" fillId="2" borderId="11" xfId="5" applyNumberFormat="1" applyFont="1" applyFill="1" applyBorder="1" applyAlignment="1" applyProtection="1">
      <alignment horizontal="center"/>
      <protection locked="0"/>
    </xf>
    <xf numFmtId="0" fontId="26" fillId="2" borderId="55" xfId="7" applyFill="1" applyBorder="1" applyProtection="1">
      <protection locked="0"/>
    </xf>
    <xf numFmtId="2" fontId="26" fillId="2" borderId="56" xfId="7" applyNumberFormat="1" applyFill="1" applyBorder="1" applyProtection="1">
      <protection locked="0"/>
    </xf>
    <xf numFmtId="166" fontId="26" fillId="2" borderId="55" xfId="7" applyNumberFormat="1" applyFill="1" applyBorder="1" applyProtection="1">
      <protection locked="0"/>
    </xf>
    <xf numFmtId="0" fontId="34" fillId="2" borderId="55" xfId="7" applyFont="1" applyFill="1" applyBorder="1" applyAlignment="1" applyProtection="1">
      <alignment horizontal="center"/>
      <protection locked="0"/>
    </xf>
    <xf numFmtId="0" fontId="26" fillId="2" borderId="55" xfId="7" applyFont="1" applyFill="1" applyBorder="1" applyProtection="1">
      <protection locked="0"/>
    </xf>
    <xf numFmtId="0" fontId="26" fillId="2" borderId="99" xfId="7" applyFill="1" applyBorder="1" applyProtection="1">
      <protection locked="0"/>
    </xf>
    <xf numFmtId="2" fontId="26" fillId="2" borderId="100" xfId="7" applyNumberFormat="1" applyFill="1" applyBorder="1" applyProtection="1">
      <protection locked="0"/>
    </xf>
    <xf numFmtId="166" fontId="26" fillId="2" borderId="99" xfId="7" applyNumberFormat="1" applyFill="1" applyBorder="1" applyProtection="1">
      <protection locked="0"/>
    </xf>
    <xf numFmtId="0" fontId="34" fillId="2" borderId="99" xfId="7" applyFont="1" applyFill="1" applyBorder="1" applyAlignment="1" applyProtection="1">
      <alignment horizontal="center"/>
      <protection locked="0"/>
    </xf>
    <xf numFmtId="7" fontId="26" fillId="2" borderId="55" xfId="7" applyNumberFormat="1" applyFill="1" applyBorder="1" applyProtection="1">
      <protection locked="0"/>
    </xf>
    <xf numFmtId="166" fontId="4" fillId="0" borderId="11" xfId="4" applyNumberFormat="1" applyFont="1" applyFill="1" applyBorder="1" applyProtection="1"/>
    <xf numFmtId="37" fontId="4" fillId="2" borderId="10" xfId="4" applyNumberFormat="1" applyFont="1" applyFill="1" applyBorder="1" applyAlignment="1" applyProtection="1">
      <alignment horizontal="right" vertical="center"/>
      <protection locked="0"/>
    </xf>
    <xf numFmtId="166" fontId="4" fillId="0" borderId="10" xfId="4" applyNumberFormat="1" applyFont="1" applyFill="1" applyBorder="1" applyAlignment="1" applyProtection="1">
      <alignment horizontal="right" vertical="center"/>
    </xf>
    <xf numFmtId="10" fontId="4" fillId="0" borderId="10" xfId="4" applyNumberFormat="1" applyFont="1" applyFill="1" applyBorder="1" applyAlignment="1" applyProtection="1">
      <alignment horizontal="right" vertical="center"/>
    </xf>
    <xf numFmtId="166" fontId="4" fillId="0" borderId="54" xfId="4" applyNumberFormat="1" applyFont="1" applyFill="1" applyBorder="1" applyProtection="1"/>
    <xf numFmtId="0" fontId="4" fillId="0" borderId="0" xfId="4" applyFont="1" applyBorder="1" applyProtection="1"/>
    <xf numFmtId="0" fontId="40" fillId="0" borderId="0" xfId="10"/>
    <xf numFmtId="0" fontId="40" fillId="0" borderId="0" xfId="10" applyAlignment="1">
      <alignment horizontal="centerContinuous"/>
    </xf>
    <xf numFmtId="0" fontId="42" fillId="0" borderId="0" xfId="10" applyFont="1"/>
    <xf numFmtId="0" fontId="42" fillId="0" borderId="0" xfId="10" applyFont="1" applyAlignment="1">
      <alignment horizontal="center"/>
    </xf>
    <xf numFmtId="0" fontId="41" fillId="0" borderId="0" xfId="10" applyFont="1" applyAlignment="1">
      <alignment horizontal="centerContinuous"/>
    </xf>
    <xf numFmtId="0" fontId="40" fillId="0" borderId="0" xfId="10" applyBorder="1"/>
    <xf numFmtId="0" fontId="42" fillId="0" borderId="0" xfId="10" applyFont="1" applyBorder="1" applyAlignment="1">
      <alignment horizontal="center"/>
    </xf>
    <xf numFmtId="0" fontId="42" fillId="0" borderId="0" xfId="10" quotePrefix="1" applyFont="1" applyBorder="1"/>
    <xf numFmtId="0" fontId="42" fillId="0" borderId="0" xfId="10" applyFont="1" applyBorder="1"/>
    <xf numFmtId="0" fontId="43" fillId="0" borderId="0" xfId="10" applyFont="1" applyBorder="1"/>
    <xf numFmtId="0" fontId="40" fillId="0" borderId="0" xfId="10" applyFill="1" applyBorder="1" applyAlignment="1"/>
    <xf numFmtId="0" fontId="0" fillId="0" borderId="0" xfId="0" applyFill="1" applyBorder="1" applyAlignment="1"/>
    <xf numFmtId="0" fontId="40" fillId="0" borderId="0" xfId="10" applyFill="1" applyBorder="1" applyAlignment="1">
      <alignment horizontal="center"/>
    </xf>
    <xf numFmtId="0" fontId="42" fillId="0" borderId="0" xfId="10" applyFont="1" applyFill="1" applyBorder="1" applyAlignment="1">
      <alignment horizontal="center"/>
    </xf>
    <xf numFmtId="0" fontId="42" fillId="0" borderId="0" xfId="10" applyFont="1" applyFill="1" applyBorder="1" applyAlignment="1"/>
    <xf numFmtId="0" fontId="0" fillId="0" borderId="0" xfId="0" applyFill="1" applyBorder="1" applyAlignment="1">
      <alignment horizontal="center"/>
    </xf>
    <xf numFmtId="14" fontId="42" fillId="0" borderId="0" xfId="10" applyNumberFormat="1" applyFont="1" applyFill="1" applyBorder="1" applyAlignment="1">
      <alignment horizontal="center"/>
    </xf>
    <xf numFmtId="0" fontId="42" fillId="0" borderId="0" xfId="10" applyFont="1" applyFill="1" applyBorder="1"/>
    <xf numFmtId="0" fontId="3" fillId="0" borderId="0" xfId="3" applyFont="1" applyFill="1" applyBorder="1" applyAlignment="1">
      <alignment horizontal="center"/>
    </xf>
    <xf numFmtId="37" fontId="12" fillId="0" borderId="17" xfId="3" applyNumberFormat="1" applyFont="1" applyFill="1" applyBorder="1" applyAlignment="1" applyProtection="1">
      <alignment horizontal="center"/>
      <protection locked="0"/>
    </xf>
    <xf numFmtId="37" fontId="11" fillId="0" borderId="18" xfId="3" applyNumberFormat="1" applyFont="1" applyFill="1" applyBorder="1" applyProtection="1">
      <protection locked="0"/>
    </xf>
    <xf numFmtId="0" fontId="40" fillId="0" borderId="0" xfId="10" applyFill="1" applyBorder="1"/>
    <xf numFmtId="37" fontId="12" fillId="0" borderId="16" xfId="3" applyNumberFormat="1" applyFont="1" applyFill="1" applyBorder="1" applyAlignment="1" applyProtection="1">
      <alignment horizontal="center"/>
      <protection locked="0"/>
    </xf>
    <xf numFmtId="49" fontId="11" fillId="0" borderId="106" xfId="3" applyNumberFormat="1" applyFont="1" applyBorder="1" applyAlignment="1">
      <alignment horizontal="center"/>
    </xf>
    <xf numFmtId="0" fontId="11" fillId="0" borderId="107" xfId="3" applyFont="1" applyFill="1" applyBorder="1"/>
    <xf numFmtId="7" fontId="11" fillId="2" borderId="108" xfId="3" applyNumberFormat="1" applyFont="1" applyFill="1" applyBorder="1" applyProtection="1">
      <protection locked="0"/>
    </xf>
    <xf numFmtId="0" fontId="37" fillId="0" borderId="0" xfId="0" applyFont="1"/>
    <xf numFmtId="7" fontId="11" fillId="2" borderId="17" xfId="3" applyNumberFormat="1" applyFont="1" applyFill="1" applyBorder="1" applyProtection="1">
      <protection locked="0"/>
    </xf>
    <xf numFmtId="37" fontId="11" fillId="3" borderId="17" xfId="3" applyNumberFormat="1" applyFont="1" applyFill="1" applyBorder="1"/>
    <xf numFmtId="7" fontId="11" fillId="0" borderId="17" xfId="3" applyNumberFormat="1" applyFont="1" applyFill="1" applyBorder="1"/>
    <xf numFmtId="37" fontId="11" fillId="0" borderId="109" xfId="3" applyNumberFormat="1" applyFont="1" applyFill="1" applyBorder="1" applyAlignment="1">
      <alignment horizontal="center"/>
    </xf>
    <xf numFmtId="37" fontId="11" fillId="0" borderId="110" xfId="3" applyNumberFormat="1" applyFont="1" applyFill="1" applyBorder="1"/>
    <xf numFmtId="39" fontId="11" fillId="2" borderId="111" xfId="3" applyNumberFormat="1" applyFont="1" applyFill="1" applyBorder="1" applyProtection="1">
      <protection locked="0"/>
    </xf>
    <xf numFmtId="39" fontId="11" fillId="2" borderId="112" xfId="3" applyNumberFormat="1" applyFont="1" applyFill="1" applyBorder="1" applyProtection="1">
      <protection locked="0"/>
    </xf>
    <xf numFmtId="10" fontId="11" fillId="0" borderId="108" xfId="3" applyNumberFormat="1" applyFont="1" applyFill="1" applyBorder="1"/>
    <xf numFmtId="39" fontId="11" fillId="2" borderId="113" xfId="3" applyNumberFormat="1" applyFont="1" applyFill="1" applyBorder="1" applyProtection="1">
      <protection locked="0"/>
    </xf>
    <xf numFmtId="39" fontId="11" fillId="2" borderId="114" xfId="3" applyNumberFormat="1" applyFont="1" applyFill="1" applyBorder="1" applyProtection="1">
      <protection locked="0"/>
    </xf>
    <xf numFmtId="10" fontId="11" fillId="0" borderId="21" xfId="3" applyNumberFormat="1" applyFont="1" applyFill="1" applyBorder="1"/>
    <xf numFmtId="7" fontId="11" fillId="0" borderId="21" xfId="3" applyNumberFormat="1" applyFont="1" applyFill="1" applyBorder="1"/>
    <xf numFmtId="37" fontId="11" fillId="3" borderId="21" xfId="3" applyNumberFormat="1" applyFont="1" applyFill="1" applyBorder="1"/>
    <xf numFmtId="7" fontId="11" fillId="2" borderId="84" xfId="3" applyNumberFormat="1" applyFont="1" applyFill="1" applyBorder="1" applyProtection="1">
      <protection locked="0"/>
    </xf>
    <xf numFmtId="168" fontId="4" fillId="0" borderId="10" xfId="3" applyNumberFormat="1" applyFont="1" applyFill="1" applyBorder="1"/>
    <xf numFmtId="37" fontId="31" fillId="0" borderId="96" xfId="0" applyNumberFormat="1" applyFont="1" applyBorder="1" applyAlignment="1">
      <alignment horizontal="center"/>
    </xf>
    <xf numFmtId="37" fontId="47" fillId="0" borderId="96" xfId="0" applyNumberFormat="1" applyFont="1" applyBorder="1" applyAlignment="1">
      <alignment horizontal="center"/>
    </xf>
    <xf numFmtId="0" fontId="9" fillId="0" borderId="14" xfId="4" applyFont="1" applyFill="1" applyBorder="1"/>
    <xf numFmtId="37" fontId="4" fillId="0" borderId="101" xfId="3" applyNumberFormat="1" applyFont="1" applyFill="1" applyBorder="1" applyAlignment="1">
      <alignment horizontal="center"/>
    </xf>
    <xf numFmtId="37" fontId="4" fillId="0" borderId="101" xfId="4" applyNumberFormat="1" applyFont="1" applyBorder="1" applyAlignment="1">
      <alignment horizontal="center"/>
    </xf>
    <xf numFmtId="39" fontId="4" fillId="0" borderId="101" xfId="3" applyNumberFormat="1" applyFont="1" applyFill="1" applyBorder="1" applyAlignment="1">
      <alignment horizontal="center"/>
    </xf>
    <xf numFmtId="0" fontId="4" fillId="0" borderId="101" xfId="4" applyFont="1" applyBorder="1"/>
    <xf numFmtId="37" fontId="4" fillId="0" borderId="101" xfId="4" applyNumberFormat="1" applyFont="1" applyBorder="1"/>
    <xf numFmtId="37" fontId="4" fillId="0" borderId="101" xfId="4" applyNumberFormat="1" applyFont="1" applyFill="1" applyBorder="1"/>
    <xf numFmtId="10" fontId="4" fillId="2" borderId="54" xfId="3" applyNumberFormat="1" applyFont="1" applyFill="1" applyBorder="1" applyProtection="1">
      <protection locked="0"/>
    </xf>
    <xf numFmtId="7" fontId="4" fillId="0" borderId="115" xfId="3" applyNumberFormat="1" applyFont="1" applyFill="1" applyBorder="1"/>
    <xf numFmtId="0" fontId="4" fillId="0" borderId="102" xfId="4" applyFont="1" applyBorder="1"/>
    <xf numFmtId="0" fontId="4" fillId="0" borderId="103" xfId="4" applyFont="1" applyBorder="1"/>
    <xf numFmtId="0" fontId="4" fillId="0" borderId="104" xfId="4" applyFont="1" applyBorder="1"/>
    <xf numFmtId="37" fontId="4" fillId="0" borderId="103" xfId="4" applyNumberFormat="1" applyFont="1" applyFill="1" applyBorder="1"/>
    <xf numFmtId="0" fontId="4" fillId="0" borderId="101" xfId="4" applyFont="1" applyBorder="1" applyAlignment="1">
      <alignment horizontal="right"/>
    </xf>
    <xf numFmtId="0" fontId="4" fillId="0" borderId="75" xfId="4" applyFont="1" applyBorder="1"/>
    <xf numFmtId="0" fontId="48" fillId="0" borderId="0" xfId="0" applyFont="1"/>
    <xf numFmtId="0" fontId="48" fillId="0" borderId="0" xfId="0" applyNumberFormat="1" applyFont="1"/>
    <xf numFmtId="49" fontId="48" fillId="0" borderId="0" xfId="0" applyNumberFormat="1" applyFont="1"/>
    <xf numFmtId="169" fontId="48" fillId="0" borderId="0" xfId="0" applyNumberFormat="1" applyFont="1"/>
    <xf numFmtId="0" fontId="5" fillId="0" borderId="0" xfId="0" applyNumberFormat="1" applyFont="1"/>
    <xf numFmtId="49" fontId="0" fillId="0" borderId="0" xfId="0" applyNumberFormat="1"/>
    <xf numFmtId="37" fontId="26" fillId="0" borderId="0" xfId="0" quotePrefix="1" applyNumberFormat="1" applyFont="1" applyAlignment="1" applyProtection="1">
      <alignment horizontal="left"/>
    </xf>
    <xf numFmtId="37" fontId="26" fillId="0" borderId="0" xfId="0" applyNumberFormat="1" applyFont="1" applyAlignment="1" applyProtection="1">
      <alignment horizontal="left"/>
    </xf>
    <xf numFmtId="49" fontId="26" fillId="0" borderId="0" xfId="0" quotePrefix="1" applyNumberFormat="1" applyFont="1"/>
    <xf numFmtId="37" fontId="26" fillId="0" borderId="118" xfId="0" applyNumberFormat="1" applyFont="1" applyBorder="1" applyAlignment="1" applyProtection="1">
      <alignment horizontal="left"/>
    </xf>
    <xf numFmtId="37" fontId="26" fillId="0" borderId="0" xfId="0" applyNumberFormat="1" applyFont="1" applyBorder="1" applyAlignment="1" applyProtection="1">
      <alignment horizontal="left"/>
    </xf>
    <xf numFmtId="169" fontId="48" fillId="0" borderId="0" xfId="0" quotePrefix="1" applyNumberFormat="1" applyFont="1" applyAlignment="1" applyProtection="1">
      <alignment wrapText="1"/>
    </xf>
    <xf numFmtId="0" fontId="49" fillId="0" borderId="0" xfId="0" applyFont="1" applyProtection="1"/>
    <xf numFmtId="0" fontId="50" fillId="0" borderId="0" xfId="0" applyFont="1" applyProtection="1"/>
    <xf numFmtId="14" fontId="48" fillId="0" borderId="0" xfId="0" applyNumberFormat="1" applyFont="1"/>
    <xf numFmtId="0" fontId="52" fillId="0" borderId="0" xfId="10" applyFont="1"/>
    <xf numFmtId="0" fontId="53" fillId="0" borderId="0" xfId="0" applyFont="1"/>
    <xf numFmtId="14" fontId="4" fillId="0" borderId="0" xfId="4" applyNumberFormat="1" applyFont="1"/>
    <xf numFmtId="0" fontId="4" fillId="0" borderId="117" xfId="4" applyFont="1" applyBorder="1" applyAlignment="1">
      <alignment horizontal="center"/>
    </xf>
    <xf numFmtId="37" fontId="4" fillId="0" borderId="75" xfId="4" applyNumberFormat="1" applyFont="1" applyBorder="1"/>
    <xf numFmtId="0" fontId="4" fillId="0" borderId="0" xfId="4" applyFont="1" applyBorder="1" applyAlignment="1">
      <alignment horizontal="center"/>
    </xf>
    <xf numFmtId="37" fontId="4" fillId="2" borderId="101" xfId="4" applyNumberFormat="1" applyFont="1" applyFill="1" applyBorder="1" applyProtection="1">
      <protection locked="0"/>
    </xf>
    <xf numFmtId="7" fontId="4" fillId="2" borderId="101" xfId="4" applyNumberFormat="1" applyFont="1" applyFill="1" applyBorder="1" applyProtection="1">
      <protection locked="0"/>
    </xf>
    <xf numFmtId="37" fontId="4" fillId="2" borderId="101" xfId="3" applyNumberFormat="1" applyFont="1" applyFill="1" applyBorder="1" applyProtection="1">
      <protection locked="0"/>
    </xf>
    <xf numFmtId="7" fontId="4" fillId="2" borderId="101" xfId="3" applyNumberFormat="1" applyFont="1" applyFill="1" applyBorder="1" applyProtection="1">
      <protection locked="0"/>
    </xf>
    <xf numFmtId="37" fontId="4" fillId="0" borderId="103" xfId="3" applyNumberFormat="1" applyFont="1" applyFill="1" applyBorder="1"/>
    <xf numFmtId="37" fontId="4" fillId="0" borderId="119" xfId="3" applyNumberFormat="1" applyFont="1" applyFill="1" applyBorder="1"/>
    <xf numFmtId="39" fontId="4" fillId="0" borderId="120" xfId="3" applyNumberFormat="1" applyFont="1" applyFill="1" applyBorder="1"/>
    <xf numFmtId="39" fontId="4" fillId="0" borderId="6" xfId="3" applyNumberFormat="1" applyFont="1" applyFill="1" applyBorder="1" applyAlignment="1">
      <alignment horizontal="center"/>
    </xf>
    <xf numFmtId="10" fontId="4" fillId="0" borderId="101" xfId="3" applyNumberFormat="1" applyFont="1" applyFill="1" applyBorder="1" applyAlignment="1">
      <alignment horizontal="right"/>
    </xf>
    <xf numFmtId="39" fontId="4" fillId="0" borderId="6" xfId="3" applyNumberFormat="1" applyFont="1" applyFill="1" applyBorder="1"/>
    <xf numFmtId="43" fontId="4" fillId="0" borderId="6" xfId="4" applyNumberFormat="1" applyFont="1" applyFill="1" applyBorder="1"/>
    <xf numFmtId="0" fontId="4" fillId="0" borderId="0" xfId="4" applyNumberFormat="1" applyFont="1"/>
    <xf numFmtId="0" fontId="4" fillId="0" borderId="117" xfId="4" applyFont="1" applyFill="1" applyBorder="1"/>
    <xf numFmtId="0" fontId="4" fillId="0" borderId="75" xfId="4" applyFont="1" applyFill="1" applyBorder="1"/>
    <xf numFmtId="0" fontId="4" fillId="0" borderId="75" xfId="4" applyFont="1" applyFill="1" applyBorder="1" applyAlignment="1">
      <alignment vertical="center" wrapText="1"/>
    </xf>
    <xf numFmtId="39" fontId="7" fillId="0" borderId="6" xfId="3" applyNumberFormat="1" applyFont="1" applyFill="1" applyBorder="1" applyAlignment="1">
      <alignment horizontal="center"/>
    </xf>
    <xf numFmtId="39" fontId="6" fillId="0" borderId="6" xfId="3" applyNumberFormat="1" applyFont="1" applyFill="1" applyBorder="1" applyAlignment="1">
      <alignment horizontal="center"/>
    </xf>
    <xf numFmtId="167" fontId="4" fillId="2" borderId="103" xfId="3" applyNumberFormat="1" applyFont="1" applyFill="1" applyBorder="1" applyProtection="1">
      <protection locked="0"/>
    </xf>
    <xf numFmtId="166" fontId="4" fillId="2" borderId="103" xfId="3" applyNumberFormat="1" applyFont="1" applyFill="1" applyBorder="1" applyProtection="1">
      <protection locked="0"/>
    </xf>
    <xf numFmtId="39" fontId="4" fillId="0" borderId="6" xfId="4" applyNumberFormat="1" applyFont="1" applyBorder="1" applyAlignment="1">
      <alignment horizontal="center"/>
    </xf>
    <xf numFmtId="0" fontId="4" fillId="0" borderId="101" xfId="4" applyFont="1" applyBorder="1" applyAlignment="1">
      <alignment horizontal="center"/>
    </xf>
    <xf numFmtId="167" fontId="4" fillId="0" borderId="101" xfId="4" applyNumberFormat="1" applyFont="1" applyBorder="1" applyAlignment="1">
      <alignment horizontal="center"/>
    </xf>
    <xf numFmtId="167" fontId="4" fillId="2" borderId="101" xfId="4" applyNumberFormat="1" applyFont="1" applyFill="1" applyBorder="1" applyAlignment="1" applyProtection="1">
      <alignment horizontal="center"/>
      <protection locked="0"/>
    </xf>
    <xf numFmtId="10" fontId="4" fillId="0" borderId="101" xfId="3" applyNumberFormat="1" applyFont="1" applyFill="1" applyBorder="1" applyAlignment="1">
      <alignment horizontal="center"/>
    </xf>
    <xf numFmtId="0" fontId="4" fillId="0" borderId="101" xfId="4" applyFont="1" applyBorder="1" applyAlignment="1">
      <alignment horizontal="left"/>
    </xf>
    <xf numFmtId="8" fontId="4" fillId="0" borderId="101" xfId="4" applyNumberFormat="1" applyFont="1" applyBorder="1"/>
    <xf numFmtId="7" fontId="4" fillId="0" borderId="101" xfId="3" applyNumberFormat="1" applyFont="1" applyFill="1" applyBorder="1"/>
    <xf numFmtId="10" fontId="4" fillId="0" borderId="6" xfId="3" applyNumberFormat="1" applyFont="1" applyFill="1" applyBorder="1"/>
    <xf numFmtId="166" fontId="4" fillId="0" borderId="101" xfId="4" applyNumberFormat="1" applyFont="1" applyBorder="1"/>
    <xf numFmtId="166" fontId="4" fillId="0" borderId="101" xfId="4" applyNumberFormat="1" applyFont="1" applyFill="1" applyBorder="1"/>
    <xf numFmtId="10" fontId="4" fillId="0" borderId="101" xfId="3" applyNumberFormat="1" applyFont="1" applyFill="1" applyBorder="1"/>
    <xf numFmtId="0" fontId="7" fillId="0" borderId="0" xfId="4" applyFont="1" applyFill="1" applyBorder="1" applyAlignment="1"/>
    <xf numFmtId="0" fontId="7" fillId="0" borderId="5" xfId="4" applyFont="1" applyFill="1" applyBorder="1" applyAlignment="1"/>
    <xf numFmtId="0" fontId="52" fillId="0" borderId="0" xfId="10" applyFont="1" applyFill="1" applyBorder="1" applyAlignment="1">
      <alignment horizontal="left"/>
    </xf>
    <xf numFmtId="0" fontId="53" fillId="0" borderId="0" xfId="0" applyFont="1" applyAlignment="1">
      <alignment horizontal="right"/>
    </xf>
    <xf numFmtId="14" fontId="40" fillId="0" borderId="0" xfId="10" applyNumberFormat="1"/>
    <xf numFmtId="49" fontId="40" fillId="0" borderId="0" xfId="10" applyNumberFormat="1"/>
    <xf numFmtId="0" fontId="50" fillId="0" borderId="0" xfId="0" applyNumberFormat="1" applyFont="1" applyAlignment="1" applyProtection="1">
      <alignment wrapText="1"/>
    </xf>
    <xf numFmtId="0" fontId="50" fillId="0" borderId="0" xfId="0" applyNumberFormat="1" applyFont="1" applyProtection="1"/>
    <xf numFmtId="0" fontId="53" fillId="0" borderId="0" xfId="0" applyFont="1" applyAlignment="1">
      <alignment horizontal="left" vertical="center" indent="5"/>
    </xf>
    <xf numFmtId="0" fontId="53" fillId="0" borderId="0" xfId="0" applyFont="1" applyAlignment="1">
      <alignment horizontal="left" vertical="center" indent="8"/>
    </xf>
    <xf numFmtId="4" fontId="4" fillId="2" borderId="4" xfId="3" applyNumberFormat="1" applyFont="1" applyFill="1" applyBorder="1" applyProtection="1">
      <protection locked="0"/>
    </xf>
    <xf numFmtId="37" fontId="11" fillId="0" borderId="103" xfId="3" applyNumberFormat="1" applyFont="1" applyFill="1" applyBorder="1"/>
    <xf numFmtId="7" fontId="20" fillId="3" borderId="11" xfId="6" applyNumberFormat="1" applyFont="1" applyFill="1" applyBorder="1" applyProtection="1"/>
    <xf numFmtId="7" fontId="20" fillId="2" borderId="11" xfId="6" applyNumberFormat="1" applyFont="1" applyFill="1" applyBorder="1" applyAlignment="1" applyProtection="1">
      <alignment horizontal="right"/>
      <protection locked="0"/>
    </xf>
    <xf numFmtId="37" fontId="4" fillId="0" borderId="6" xfId="4" applyNumberFormat="1" applyFont="1" applyFill="1" applyBorder="1" applyAlignment="1">
      <alignment horizontal="center"/>
    </xf>
    <xf numFmtId="0" fontId="59" fillId="5" borderId="101" xfId="0" applyFont="1" applyFill="1" applyBorder="1" applyProtection="1">
      <protection locked="0"/>
    </xf>
    <xf numFmtId="0" fontId="4" fillId="0" borderId="0" xfId="4" applyNumberFormat="1" applyFont="1" applyBorder="1" applyProtection="1">
      <protection locked="0"/>
    </xf>
    <xf numFmtId="0" fontId="4" fillId="0" borderId="75" xfId="4" applyNumberFormat="1" applyFont="1" applyBorder="1" applyAlignment="1" applyProtection="1">
      <alignment horizontal="center"/>
      <protection locked="0"/>
    </xf>
    <xf numFmtId="0" fontId="0" fillId="0" borderId="0" xfId="0" applyProtection="1"/>
    <xf numFmtId="0" fontId="61" fillId="0" borderId="0" xfId="10" applyFont="1" applyAlignment="1" applyProtection="1">
      <alignment horizontal="right"/>
    </xf>
    <xf numFmtId="0" fontId="61" fillId="0" borderId="0" xfId="10" applyFont="1" applyAlignment="1" applyProtection="1"/>
    <xf numFmtId="0" fontId="61" fillId="0" borderId="0" xfId="10" applyFont="1" applyProtection="1"/>
    <xf numFmtId="0" fontId="61" fillId="0" borderId="0" xfId="10" applyFont="1" applyAlignment="1" applyProtection="1">
      <alignment horizontal="center"/>
    </xf>
    <xf numFmtId="0" fontId="62" fillId="0" borderId="0" xfId="0" applyFont="1" applyProtection="1"/>
    <xf numFmtId="0" fontId="63" fillId="0" borderId="0" xfId="10" applyFont="1" applyProtection="1"/>
    <xf numFmtId="0" fontId="41" fillId="0" borderId="0" xfId="10" quotePrefix="1" applyFont="1" applyAlignment="1" applyProtection="1">
      <alignment horizontal="right"/>
    </xf>
    <xf numFmtId="0" fontId="41" fillId="0" borderId="0" xfId="10" quotePrefix="1" applyFont="1" applyFill="1" applyBorder="1" applyAlignment="1" applyProtection="1">
      <alignment horizontal="right"/>
    </xf>
    <xf numFmtId="0" fontId="40" fillId="0" borderId="0" xfId="10" applyFill="1" applyBorder="1" applyAlignment="1" applyProtection="1">
      <alignment horizontal="center"/>
    </xf>
    <xf numFmtId="0" fontId="41" fillId="0" borderId="0" xfId="10" applyFont="1" applyAlignment="1" applyProtection="1">
      <alignment horizontal="right"/>
    </xf>
    <xf numFmtId="0" fontId="40" fillId="0" borderId="0" xfId="10" applyProtection="1"/>
    <xf numFmtId="0" fontId="57" fillId="0" borderId="0" xfId="0" applyFont="1" applyAlignment="1" applyProtection="1">
      <alignment horizontal="right"/>
    </xf>
    <xf numFmtId="0" fontId="0" fillId="0" borderId="0" xfId="0" applyFill="1" applyBorder="1" applyAlignment="1" applyProtection="1"/>
    <xf numFmtId="0" fontId="0" fillId="0" borderId="0" xfId="0" applyAlignment="1" applyProtection="1"/>
    <xf numFmtId="0" fontId="44" fillId="0" borderId="0" xfId="0" applyFont="1" applyProtection="1"/>
    <xf numFmtId="0" fontId="37" fillId="0" borderId="0" xfId="0" applyFont="1" applyBorder="1" applyAlignment="1" applyProtection="1">
      <alignment horizontal="right"/>
    </xf>
    <xf numFmtId="0" fontId="37" fillId="0" borderId="103" xfId="0" applyFont="1" applyBorder="1" applyAlignment="1" applyProtection="1">
      <alignment horizontal="right"/>
    </xf>
    <xf numFmtId="0" fontId="37" fillId="0" borderId="101" xfId="0" applyFont="1" applyBorder="1" applyAlignment="1" applyProtection="1">
      <alignment horizontal="center"/>
    </xf>
    <xf numFmtId="0" fontId="37" fillId="0" borderId="103" xfId="0" applyFont="1" applyBorder="1" applyAlignment="1" applyProtection="1"/>
    <xf numFmtId="0" fontId="41" fillId="0" borderId="0" xfId="10" applyFont="1" applyFill="1" applyBorder="1" applyAlignment="1" applyProtection="1">
      <alignment horizontal="left"/>
    </xf>
    <xf numFmtId="0" fontId="37" fillId="0" borderId="0" xfId="0" applyFont="1" applyAlignment="1" applyProtection="1">
      <alignment horizontal="left"/>
    </xf>
    <xf numFmtId="0" fontId="42" fillId="0" borderId="0" xfId="10" applyFont="1" applyBorder="1" applyProtection="1"/>
    <xf numFmtId="0" fontId="46" fillId="0" borderId="0" xfId="10" applyFont="1" applyFill="1" applyBorder="1" applyAlignment="1" applyProtection="1">
      <alignment horizontal="left"/>
    </xf>
    <xf numFmtId="0" fontId="40" fillId="0" borderId="0" xfId="10" applyFill="1" applyBorder="1" applyAlignment="1" applyProtection="1">
      <alignment horizontal="left"/>
    </xf>
    <xf numFmtId="0" fontId="42" fillId="0" borderId="0" xfId="10" applyFont="1" applyBorder="1" applyAlignment="1" applyProtection="1">
      <alignment horizontal="left"/>
    </xf>
    <xf numFmtId="0" fontId="41" fillId="0" borderId="0" xfId="10" applyFont="1" applyBorder="1" applyAlignment="1" applyProtection="1">
      <alignment horizontal="left"/>
    </xf>
    <xf numFmtId="0" fontId="45" fillId="0" borderId="0" xfId="0" applyFont="1" applyAlignment="1" applyProtection="1">
      <alignment horizontal="left"/>
    </xf>
    <xf numFmtId="0" fontId="51" fillId="0" borderId="0" xfId="10" applyFont="1" applyFill="1" applyBorder="1" applyAlignment="1" applyProtection="1">
      <alignment horizontal="left"/>
    </xf>
    <xf numFmtId="0" fontId="40" fillId="5" borderId="101" xfId="10" applyFill="1" applyBorder="1" applyAlignment="1" applyProtection="1">
      <alignment horizontal="left"/>
      <protection locked="0"/>
    </xf>
    <xf numFmtId="0" fontId="0" fillId="5" borderId="101" xfId="0" applyFill="1" applyBorder="1" applyAlignment="1" applyProtection="1">
      <alignment horizontal="left"/>
      <protection locked="0"/>
    </xf>
    <xf numFmtId="14" fontId="37" fillId="0" borderId="0" xfId="0" applyNumberFormat="1" applyFont="1" applyAlignment="1" applyProtection="1">
      <alignment horizontal="left"/>
    </xf>
    <xf numFmtId="2" fontId="4" fillId="2" borderId="8" xfId="3" applyNumberFormat="1" applyFont="1" applyFill="1" applyBorder="1" applyProtection="1">
      <protection locked="0"/>
    </xf>
    <xf numFmtId="2" fontId="20" fillId="2" borderId="13" xfId="3" applyNumberFormat="1" applyFont="1" applyFill="1" applyBorder="1" applyProtection="1">
      <protection locked="0"/>
    </xf>
    <xf numFmtId="2" fontId="20" fillId="2" borderId="14" xfId="3" applyNumberFormat="1" applyFont="1" applyFill="1" applyBorder="1" applyProtection="1">
      <protection locked="0"/>
    </xf>
    <xf numFmtId="2" fontId="20" fillId="2" borderId="11" xfId="3" applyNumberFormat="1" applyFont="1" applyFill="1" applyBorder="1" applyProtection="1">
      <protection locked="0"/>
    </xf>
    <xf numFmtId="2" fontId="20" fillId="0" borderId="52" xfId="3" applyNumberFormat="1" applyFont="1" applyFill="1" applyBorder="1"/>
    <xf numFmtId="39" fontId="20" fillId="0" borderId="11" xfId="6" applyNumberFormat="1" applyFont="1" applyFill="1" applyBorder="1" applyAlignment="1">
      <alignment horizontal="right"/>
    </xf>
    <xf numFmtId="39" fontId="20" fillId="0" borderId="54" xfId="6" applyNumberFormat="1" applyFont="1" applyFill="1" applyBorder="1" applyAlignment="1">
      <alignment horizontal="right"/>
    </xf>
    <xf numFmtId="14" fontId="0" fillId="4" borderId="101" xfId="0" applyNumberFormat="1" applyFont="1" applyFill="1" applyBorder="1" applyAlignment="1" applyProtection="1">
      <alignment horizontal="left"/>
      <protection locked="0"/>
    </xf>
    <xf numFmtId="14" fontId="0" fillId="0" borderId="7" xfId="0" applyNumberFormat="1" applyFont="1" applyFill="1" applyBorder="1" applyAlignment="1" applyProtection="1">
      <alignment horizontal="left"/>
    </xf>
    <xf numFmtId="14" fontId="0" fillId="0" borderId="0" xfId="0" applyNumberFormat="1" applyFont="1" applyAlignment="1" applyProtection="1">
      <alignment horizontal="left"/>
    </xf>
    <xf numFmtId="14" fontId="0" fillId="0" borderId="0" xfId="0" applyNumberFormat="1" applyFont="1" applyFill="1" applyBorder="1" applyAlignment="1" applyProtection="1">
      <alignment horizontal="left"/>
    </xf>
    <xf numFmtId="0" fontId="19" fillId="0" borderId="0" xfId="4" applyFont="1" applyBorder="1" applyAlignment="1">
      <alignment vertical="top"/>
    </xf>
    <xf numFmtId="14" fontId="64" fillId="4" borderId="101" xfId="10" applyNumberFormat="1" applyFont="1" applyFill="1" applyBorder="1" applyAlignment="1" applyProtection="1">
      <alignment horizontal="left"/>
      <protection locked="0"/>
    </xf>
    <xf numFmtId="166" fontId="4" fillId="2" borderId="14" xfId="2" applyNumberFormat="1" applyFont="1" applyFill="1" applyBorder="1" applyProtection="1">
      <protection locked="0"/>
    </xf>
    <xf numFmtId="166" fontId="4" fillId="2" borderId="6" xfId="4" applyNumberFormat="1" applyFont="1" applyFill="1" applyBorder="1" applyProtection="1">
      <protection locked="0"/>
    </xf>
    <xf numFmtId="166" fontId="4" fillId="2" borderId="61" xfId="3" applyNumberFormat="1" applyFont="1" applyFill="1" applyBorder="1" applyProtection="1">
      <protection locked="0"/>
    </xf>
    <xf numFmtId="166" fontId="20" fillId="2" borderId="14" xfId="3" applyNumberFormat="1" applyFont="1" applyFill="1" applyBorder="1" applyProtection="1">
      <protection locked="0"/>
    </xf>
    <xf numFmtId="166" fontId="20" fillId="2" borderId="13" xfId="3" applyNumberFormat="1" applyFont="1" applyFill="1" applyBorder="1" applyProtection="1">
      <protection locked="0"/>
    </xf>
    <xf numFmtId="166" fontId="20" fillId="2" borderId="12" xfId="3" applyNumberFormat="1" applyFont="1" applyFill="1" applyBorder="1" applyProtection="1">
      <protection locked="0"/>
    </xf>
    <xf numFmtId="166" fontId="20" fillId="2" borderId="49" xfId="3" applyNumberFormat="1" applyFont="1" applyFill="1" applyBorder="1" applyProtection="1">
      <protection locked="0"/>
    </xf>
    <xf numFmtId="166" fontId="20" fillId="2" borderId="11" xfId="3" applyNumberFormat="1" applyFont="1" applyFill="1" applyBorder="1" applyProtection="1">
      <protection locked="0"/>
    </xf>
    <xf numFmtId="166" fontId="20" fillId="2" borderId="40" xfId="3" applyNumberFormat="1" applyFont="1" applyFill="1" applyBorder="1" applyProtection="1">
      <protection locked="0"/>
    </xf>
    <xf numFmtId="166" fontId="20" fillId="0" borderId="52" xfId="3" applyNumberFormat="1" applyFont="1" applyFill="1" applyBorder="1"/>
    <xf numFmtId="166" fontId="20" fillId="0" borderId="51" xfId="3" applyNumberFormat="1" applyFont="1" applyFill="1" applyBorder="1"/>
    <xf numFmtId="0" fontId="40" fillId="0" borderId="0" xfId="10" applyFill="1" applyBorder="1" applyAlignment="1" applyProtection="1">
      <alignment horizontal="center"/>
      <protection locked="0"/>
    </xf>
    <xf numFmtId="37" fontId="4" fillId="0" borderId="12" xfId="3" applyNumberFormat="1" applyFont="1" applyFill="1" applyBorder="1" applyAlignment="1">
      <alignment horizontal="center"/>
    </xf>
    <xf numFmtId="0" fontId="4" fillId="0" borderId="118" xfId="4" applyFont="1" applyFill="1" applyBorder="1"/>
    <xf numFmtId="37" fontId="4" fillId="0" borderId="118" xfId="4" applyNumberFormat="1" applyFont="1" applyFill="1" applyBorder="1"/>
    <xf numFmtId="37" fontId="11" fillId="0" borderId="122" xfId="3" applyNumberFormat="1" applyFont="1" applyFill="1" applyBorder="1"/>
    <xf numFmtId="0" fontId="26" fillId="2" borderId="123" xfId="7" applyFill="1" applyBorder="1" applyProtection="1">
      <protection locked="0"/>
    </xf>
    <xf numFmtId="2" fontId="26" fillId="2" borderId="124" xfId="7" applyNumberFormat="1" applyFill="1" applyBorder="1" applyProtection="1">
      <protection locked="0"/>
    </xf>
    <xf numFmtId="166" fontId="26" fillId="2" borderId="123" xfId="7" applyNumberFormat="1" applyFill="1" applyBorder="1" applyProtection="1">
      <protection locked="0"/>
    </xf>
    <xf numFmtId="0" fontId="34" fillId="2" borderId="123" xfId="7" applyFont="1" applyFill="1" applyBorder="1" applyAlignment="1" applyProtection="1">
      <alignment horizontal="center"/>
      <protection locked="0"/>
    </xf>
    <xf numFmtId="49" fontId="12" fillId="2" borderId="16" xfId="3" applyNumberFormat="1" applyFont="1" applyFill="1" applyBorder="1" applyAlignment="1" applyProtection="1">
      <alignment horizontal="center"/>
      <protection locked="0"/>
    </xf>
    <xf numFmtId="0" fontId="4" fillId="0" borderId="5" xfId="4" applyNumberFormat="1" applyFont="1" applyBorder="1" applyAlignment="1">
      <alignment horizontal="left"/>
    </xf>
    <xf numFmtId="7" fontId="11" fillId="3" borderId="19" xfId="3" applyNumberFormat="1" applyFont="1" applyFill="1" applyBorder="1" applyProtection="1">
      <protection locked="0"/>
    </xf>
    <xf numFmtId="7" fontId="11" fillId="0" borderId="23" xfId="3" applyNumberFormat="1" applyFont="1" applyFill="1" applyBorder="1" applyProtection="1">
      <protection locked="0"/>
    </xf>
    <xf numFmtId="0" fontId="4" fillId="0"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wrapText="1"/>
      <protection locked="0"/>
    </xf>
    <xf numFmtId="0" fontId="65" fillId="0" borderId="0" xfId="4" applyFont="1"/>
    <xf numFmtId="39" fontId="4" fillId="2" borderId="10" xfId="3" applyNumberFormat="1" applyFont="1" applyFill="1" applyBorder="1" applyProtection="1">
      <protection locked="0"/>
    </xf>
    <xf numFmtId="39" fontId="4" fillId="2" borderId="116" xfId="3" applyNumberFormat="1" applyFont="1" applyFill="1" applyBorder="1" applyProtection="1">
      <protection locked="0"/>
    </xf>
    <xf numFmtId="0" fontId="64" fillId="5" borderId="101" xfId="10" applyFont="1" applyFill="1" applyBorder="1" applyAlignment="1" applyProtection="1">
      <alignment horizontal="left"/>
      <protection locked="0"/>
    </xf>
    <xf numFmtId="0" fontId="3" fillId="2" borderId="11" xfId="4" applyFont="1" applyFill="1" applyBorder="1" applyAlignment="1" applyProtection="1">
      <alignment horizontal="center"/>
      <protection locked="0"/>
    </xf>
    <xf numFmtId="37" fontId="0" fillId="2" borderId="11" xfId="0" applyNumberFormat="1" applyFill="1" applyBorder="1" applyAlignment="1" applyProtection="1">
      <alignment horizontal="center"/>
      <protection locked="0"/>
    </xf>
    <xf numFmtId="165" fontId="0" fillId="2" borderId="11" xfId="0" applyNumberFormat="1" applyFill="1" applyBorder="1" applyAlignment="1" applyProtection="1">
      <alignment horizontal="center"/>
      <protection locked="0"/>
    </xf>
    <xf numFmtId="10" fontId="4" fillId="0" borderId="54" xfId="4" applyNumberFormat="1" applyFont="1" applyFill="1" applyBorder="1" applyProtection="1"/>
    <xf numFmtId="166" fontId="4" fillId="2" borderId="11" xfId="4" applyNumberFormat="1" applyFont="1" applyFill="1" applyBorder="1" applyAlignment="1" applyProtection="1">
      <alignment horizontal="right" vertical="center"/>
      <protection locked="0"/>
    </xf>
    <xf numFmtId="37" fontId="8" fillId="2" borderId="30" xfId="0" quotePrefix="1" applyNumberFormat="1" applyFont="1" applyFill="1" applyBorder="1" applyAlignment="1" applyProtection="1">
      <alignment horizontal="left" vertical="center" wrapText="1"/>
      <protection locked="0"/>
    </xf>
    <xf numFmtId="37" fontId="8" fillId="2" borderId="34" xfId="0" applyNumberFormat="1" applyFont="1" applyFill="1" applyBorder="1" applyAlignment="1" applyProtection="1">
      <alignment horizontal="left" vertical="center" wrapText="1"/>
      <protection locked="0"/>
    </xf>
    <xf numFmtId="7" fontId="4" fillId="2" borderId="11" xfId="4" applyNumberFormat="1" applyFont="1" applyFill="1" applyBorder="1" applyAlignment="1" applyProtection="1">
      <alignment horizontal="right"/>
      <protection locked="0"/>
    </xf>
    <xf numFmtId="7" fontId="6" fillId="2" borderId="11" xfId="4" applyNumberFormat="1" applyFont="1" applyFill="1" applyBorder="1" applyAlignment="1" applyProtection="1">
      <alignment horizontal="right"/>
      <protection locked="0"/>
    </xf>
    <xf numFmtId="7" fontId="4" fillId="2" borderId="11" xfId="3" applyNumberFormat="1" applyFont="1" applyFill="1" applyBorder="1" applyAlignment="1" applyProtection="1">
      <alignment horizontal="right"/>
      <protection locked="0"/>
    </xf>
    <xf numFmtId="7" fontId="4" fillId="2" borderId="96" xfId="4" applyNumberFormat="1" applyFont="1" applyFill="1" applyBorder="1" applyAlignment="1" applyProtection="1">
      <alignment horizontal="right"/>
      <protection locked="0"/>
    </xf>
    <xf numFmtId="7" fontId="6" fillId="2" borderId="96" xfId="4" applyNumberFormat="1" applyFont="1" applyFill="1" applyBorder="1" applyAlignment="1" applyProtection="1">
      <alignment horizontal="right"/>
      <protection locked="0"/>
    </xf>
    <xf numFmtId="7" fontId="4" fillId="2" borderId="96" xfId="3" applyNumberFormat="1" applyFont="1" applyFill="1" applyBorder="1" applyAlignment="1" applyProtection="1">
      <alignment horizontal="right"/>
      <protection locked="0"/>
    </xf>
    <xf numFmtId="0" fontId="66" fillId="0" borderId="0" xfId="5" applyFont="1"/>
    <xf numFmtId="0" fontId="67" fillId="0" borderId="0" xfId="5" applyFont="1"/>
    <xf numFmtId="0" fontId="53" fillId="0" borderId="0" xfId="0" applyFont="1" applyProtection="1">
      <protection locked="0"/>
    </xf>
    <xf numFmtId="14" fontId="53" fillId="0" borderId="0" xfId="0" applyNumberFormat="1" applyFont="1" applyProtection="1">
      <protection locked="0"/>
    </xf>
    <xf numFmtId="14" fontId="53" fillId="0" borderId="0" xfId="0" applyNumberFormat="1" applyFont="1" applyAlignment="1" applyProtection="1">
      <alignment horizontal="right"/>
      <protection locked="0"/>
    </xf>
    <xf numFmtId="166" fontId="4" fillId="3" borderId="11" xfId="4" applyNumberFormat="1" applyFont="1" applyFill="1" applyBorder="1" applyProtection="1"/>
    <xf numFmtId="0" fontId="0" fillId="5" borderId="101" xfId="0" applyFont="1" applyFill="1" applyBorder="1" applyAlignment="1" applyProtection="1">
      <alignment horizontal="left"/>
      <protection locked="0"/>
    </xf>
    <xf numFmtId="0" fontId="12" fillId="0" borderId="0" xfId="8" applyFont="1" applyFill="1" applyAlignment="1">
      <alignment horizontal="center"/>
    </xf>
    <xf numFmtId="49" fontId="12" fillId="0" borderId="16" xfId="3" applyNumberFormat="1" applyFont="1" applyFill="1" applyBorder="1" applyAlignment="1" applyProtection="1">
      <alignment horizontal="center"/>
    </xf>
    <xf numFmtId="49" fontId="11" fillId="0" borderId="126" xfId="3" applyNumberFormat="1" applyFont="1" applyBorder="1" applyAlignment="1">
      <alignment horizontal="center"/>
    </xf>
    <xf numFmtId="0" fontId="11" fillId="0" borderId="127" xfId="3" applyFont="1" applyFill="1" applyBorder="1"/>
    <xf numFmtId="7" fontId="11" fillId="2" borderId="128" xfId="3" applyNumberFormat="1" applyFont="1" applyFill="1" applyBorder="1" applyProtection="1">
      <protection locked="0"/>
    </xf>
    <xf numFmtId="37" fontId="4" fillId="0" borderId="125" xfId="3" applyNumberFormat="1" applyFont="1" applyFill="1" applyBorder="1"/>
    <xf numFmtId="2" fontId="4" fillId="2" borderId="118" xfId="3" applyNumberFormat="1" applyFont="1" applyFill="1" applyBorder="1" applyProtection="1">
      <protection locked="0"/>
    </xf>
    <xf numFmtId="0" fontId="11" fillId="0" borderId="6" xfId="4" applyFont="1" applyFill="1" applyBorder="1" applyAlignment="1">
      <alignment horizontal="left" vertical="center"/>
    </xf>
    <xf numFmtId="166" fontId="4" fillId="0" borderId="75" xfId="4" applyNumberFormat="1" applyFont="1" applyFill="1" applyBorder="1" applyProtection="1"/>
    <xf numFmtId="0" fontId="12" fillId="0" borderId="0" xfId="8" applyFont="1" applyFill="1" applyAlignment="1">
      <alignment horizontal="center"/>
    </xf>
    <xf numFmtId="0" fontId="12" fillId="0" borderId="16" xfId="3" applyNumberFormat="1" applyFont="1" applyFill="1" applyBorder="1" applyAlignment="1" applyProtection="1">
      <alignment horizontal="center"/>
    </xf>
    <xf numFmtId="37" fontId="17" fillId="2" borderId="129" xfId="0" applyNumberFormat="1" applyFont="1" applyFill="1" applyBorder="1" applyAlignment="1" applyProtection="1">
      <alignment horizontal="center" vertical="center"/>
      <protection locked="0"/>
    </xf>
    <xf numFmtId="37" fontId="17" fillId="2" borderId="130" xfId="0" applyNumberFormat="1" applyFont="1" applyFill="1" applyBorder="1" applyAlignment="1" applyProtection="1">
      <alignment horizontal="center" vertical="center"/>
      <protection locked="0"/>
    </xf>
    <xf numFmtId="37" fontId="5" fillId="2" borderId="131" xfId="0" applyNumberFormat="1" applyFont="1" applyFill="1" applyBorder="1" applyAlignment="1" applyProtection="1">
      <alignment horizontal="left" vertical="center" wrapText="1"/>
      <protection locked="0"/>
    </xf>
    <xf numFmtId="7" fontId="5" fillId="2" borderId="130" xfId="2" applyNumberFormat="1" applyFont="1" applyFill="1" applyBorder="1" applyAlignment="1" applyProtection="1">
      <alignment horizontal="right"/>
      <protection locked="0"/>
    </xf>
    <xf numFmtId="37" fontId="8" fillId="2" borderId="132" xfId="0" applyNumberFormat="1" applyFont="1" applyFill="1" applyBorder="1" applyAlignment="1" applyProtection="1">
      <alignment horizontal="left" vertical="center" wrapText="1"/>
      <protection locked="0"/>
    </xf>
    <xf numFmtId="10" fontId="4" fillId="0" borderId="118" xfId="3" applyNumberFormat="1" applyFont="1" applyFill="1" applyBorder="1"/>
    <xf numFmtId="37" fontId="4" fillId="0" borderId="0" xfId="4" applyNumberFormat="1" applyFont="1" applyFill="1"/>
    <xf numFmtId="7" fontId="4" fillId="0" borderId="14" xfId="3" applyNumberFormat="1" applyFont="1" applyFill="1" applyBorder="1" applyProtection="1"/>
    <xf numFmtId="7" fontId="4" fillId="0" borderId="104" xfId="3" applyNumberFormat="1" applyFont="1" applyFill="1" applyBorder="1" applyProtection="1"/>
    <xf numFmtId="0" fontId="36" fillId="0" borderId="19" xfId="5" applyFont="1" applyFill="1" applyBorder="1" applyAlignment="1" applyProtection="1">
      <alignment horizontal="center" wrapText="1"/>
    </xf>
    <xf numFmtId="0" fontId="36" fillId="0" borderId="18" xfId="5" applyFont="1" applyFill="1" applyBorder="1" applyAlignment="1" applyProtection="1">
      <alignment horizontal="left" wrapText="1"/>
    </xf>
    <xf numFmtId="0" fontId="29" fillId="0" borderId="18" xfId="5" applyFont="1" applyFill="1" applyBorder="1" applyAlignment="1" applyProtection="1">
      <alignment horizontal="left" wrapText="1"/>
    </xf>
    <xf numFmtId="0" fontId="29" fillId="0" borderId="19" xfId="5" applyFont="1" applyFill="1" applyBorder="1" applyProtection="1"/>
    <xf numFmtId="164" fontId="29" fillId="0" borderId="61" xfId="5" applyNumberFormat="1" applyFont="1" applyFill="1" applyBorder="1" applyAlignment="1" applyProtection="1">
      <alignment horizontal="center"/>
    </xf>
    <xf numFmtId="164" fontId="29" fillId="0" borderId="62" xfId="5" applyNumberFormat="1" applyFont="1" applyFill="1" applyBorder="1" applyAlignment="1" applyProtection="1">
      <alignment horizontal="center"/>
    </xf>
    <xf numFmtId="7" fontId="29" fillId="0" borderId="19" xfId="9" applyNumberFormat="1" applyFont="1" applyFill="1" applyBorder="1" applyProtection="1"/>
    <xf numFmtId="0" fontId="36" fillId="0" borderId="18" xfId="5" applyFont="1" applyFill="1" applyBorder="1" applyAlignment="1" applyProtection="1">
      <alignment horizontal="center" wrapText="1"/>
    </xf>
    <xf numFmtId="0" fontId="29" fillId="0" borderId="18" xfId="5" applyFont="1" applyFill="1" applyBorder="1" applyProtection="1"/>
    <xf numFmtId="164" fontId="29" fillId="0" borderId="14" xfId="5" applyNumberFormat="1" applyFont="1" applyFill="1" applyBorder="1" applyAlignment="1" applyProtection="1">
      <alignment horizontal="center"/>
    </xf>
    <xf numFmtId="164" fontId="29" fillId="0" borderId="12" xfId="5" applyNumberFormat="1" applyFont="1" applyFill="1" applyBorder="1" applyAlignment="1" applyProtection="1">
      <alignment horizontal="center"/>
    </xf>
    <xf numFmtId="7" fontId="29" fillId="0" borderId="18" xfId="9" applyNumberFormat="1" applyFont="1" applyFill="1" applyBorder="1" applyProtection="1"/>
    <xf numFmtId="0" fontId="36" fillId="2" borderId="133" xfId="5" applyFont="1" applyFill="1" applyBorder="1" applyAlignment="1" applyProtection="1">
      <alignment horizontal="center" wrapText="1"/>
      <protection locked="0"/>
    </xf>
    <xf numFmtId="0" fontId="29" fillId="2" borderId="133" xfId="5" applyFont="1" applyFill="1" applyBorder="1" applyAlignment="1" applyProtection="1">
      <alignment horizontal="left" wrapText="1"/>
      <protection locked="0"/>
    </xf>
    <xf numFmtId="0" fontId="29" fillId="2" borderId="133" xfId="5" applyFont="1" applyFill="1" applyBorder="1" applyProtection="1">
      <protection locked="0"/>
    </xf>
    <xf numFmtId="164" fontId="29" fillId="2" borderId="134" xfId="5" applyNumberFormat="1" applyFont="1" applyFill="1" applyBorder="1" applyAlignment="1" applyProtection="1">
      <alignment horizontal="center"/>
      <protection locked="0"/>
    </xf>
    <xf numFmtId="164" fontId="29" fillId="2" borderId="135" xfId="5" applyNumberFormat="1" applyFont="1" applyFill="1" applyBorder="1" applyAlignment="1" applyProtection="1">
      <alignment horizontal="center"/>
      <protection locked="0"/>
    </xf>
    <xf numFmtId="7" fontId="29" fillId="2" borderId="133" xfId="9" applyNumberFormat="1" applyFont="1" applyFill="1" applyBorder="1" applyProtection="1">
      <protection locked="0"/>
    </xf>
    <xf numFmtId="0" fontId="36" fillId="0" borderId="133" xfId="5" applyFont="1" applyFill="1" applyBorder="1" applyAlignment="1" applyProtection="1">
      <alignment horizontal="center" wrapText="1"/>
    </xf>
    <xf numFmtId="0" fontId="36" fillId="0" borderId="133" xfId="5" applyFont="1" applyFill="1" applyBorder="1" applyAlignment="1" applyProtection="1">
      <alignment horizontal="left" wrapText="1"/>
    </xf>
    <xf numFmtId="0" fontId="29" fillId="0" borderId="133" xfId="5" applyFont="1" applyFill="1" applyBorder="1" applyAlignment="1" applyProtection="1">
      <alignment horizontal="left" wrapText="1"/>
    </xf>
    <xf numFmtId="0" fontId="29" fillId="0" borderId="133" xfId="5" applyFont="1" applyFill="1" applyBorder="1" applyProtection="1"/>
    <xf numFmtId="164" fontId="29" fillId="0" borderId="134" xfId="5" applyNumberFormat="1" applyFont="1" applyFill="1" applyBorder="1" applyAlignment="1" applyProtection="1">
      <alignment horizontal="center"/>
    </xf>
    <xf numFmtId="164" fontId="29" fillId="0" borderId="135" xfId="5" applyNumberFormat="1" applyFont="1" applyFill="1" applyBorder="1" applyAlignment="1" applyProtection="1">
      <alignment horizontal="center"/>
    </xf>
    <xf numFmtId="7" fontId="29" fillId="0" borderId="133" xfId="9" applyNumberFormat="1" applyFont="1" applyFill="1" applyBorder="1" applyProtection="1"/>
    <xf numFmtId="0" fontId="0" fillId="0" borderId="0" xfId="0" applyFont="1"/>
    <xf numFmtId="0" fontId="40" fillId="4" borderId="101" xfId="10" applyFill="1" applyBorder="1" applyProtection="1"/>
    <xf numFmtId="10" fontId="4" fillId="0" borderId="77" xfId="3" applyNumberFormat="1" applyFont="1" applyFill="1" applyBorder="1" applyProtection="1"/>
    <xf numFmtId="0" fontId="4" fillId="0" borderId="0" xfId="4" applyFont="1" applyProtection="1"/>
    <xf numFmtId="0" fontId="7" fillId="0" borderId="141" xfId="4" applyFont="1" applyBorder="1" applyProtection="1"/>
    <xf numFmtId="0" fontId="4" fillId="0" borderId="143" xfId="4" applyFont="1" applyBorder="1" applyProtection="1"/>
    <xf numFmtId="0" fontId="4" fillId="0" borderId="141" xfId="4" applyFont="1" applyBorder="1" applyProtection="1"/>
    <xf numFmtId="0" fontId="7" fillId="0" borderId="147" xfId="4" applyFont="1" applyBorder="1" applyProtection="1"/>
    <xf numFmtId="0" fontId="4" fillId="0" borderId="148" xfId="4" applyFont="1" applyBorder="1" applyProtection="1"/>
    <xf numFmtId="0" fontId="4" fillId="0" borderId="150" xfId="4" applyFont="1" applyBorder="1" applyProtection="1"/>
    <xf numFmtId="10" fontId="4" fillId="2" borderId="142" xfId="12" applyNumberFormat="1" applyFont="1" applyFill="1" applyBorder="1" applyAlignment="1" applyProtection="1">
      <alignment horizontal="center"/>
      <protection locked="0"/>
    </xf>
    <xf numFmtId="0" fontId="4" fillId="2" borderId="142" xfId="4" applyFont="1" applyFill="1" applyBorder="1" applyAlignment="1" applyProtection="1">
      <alignment horizontal="center"/>
      <protection locked="0"/>
    </xf>
    <xf numFmtId="44" fontId="4" fillId="2" borderId="149" xfId="2" applyFont="1" applyFill="1" applyBorder="1" applyProtection="1">
      <protection locked="0"/>
    </xf>
    <xf numFmtId="0" fontId="4" fillId="0" borderId="118" xfId="4" applyFont="1" applyFill="1" applyBorder="1" applyProtection="1"/>
    <xf numFmtId="0" fontId="4" fillId="0" borderId="145" xfId="4" applyFont="1" applyFill="1" applyBorder="1" applyProtection="1"/>
    <xf numFmtId="0" fontId="69" fillId="0" borderId="139" xfId="4" applyFont="1" applyFill="1" applyBorder="1" applyProtection="1"/>
    <xf numFmtId="0" fontId="4" fillId="0" borderId="140" xfId="4" applyFont="1" applyFill="1" applyBorder="1" applyProtection="1"/>
    <xf numFmtId="0" fontId="69" fillId="0" borderId="144" xfId="4" applyFont="1" applyFill="1" applyBorder="1" applyProtection="1"/>
    <xf numFmtId="0" fontId="4" fillId="0" borderId="146" xfId="4" applyFont="1" applyFill="1" applyBorder="1" applyProtection="1"/>
    <xf numFmtId="0" fontId="40" fillId="2" borderId="0" xfId="10" applyFill="1" applyBorder="1" applyAlignment="1">
      <alignment horizontal="center"/>
    </xf>
    <xf numFmtId="0" fontId="40" fillId="5" borderId="142" xfId="10" applyFill="1" applyBorder="1" applyAlignment="1" applyProtection="1">
      <alignment horizontal="left"/>
      <protection locked="0"/>
    </xf>
    <xf numFmtId="0" fontId="0" fillId="5" borderId="142" xfId="0" applyFill="1" applyBorder="1" applyAlignment="1" applyProtection="1">
      <alignment horizontal="left"/>
      <protection locked="0"/>
    </xf>
    <xf numFmtId="14" fontId="64" fillId="4" borderId="142" xfId="10" applyNumberFormat="1" applyFont="1" applyFill="1" applyBorder="1" applyAlignment="1" applyProtection="1">
      <alignment horizontal="left"/>
      <protection locked="0"/>
    </xf>
    <xf numFmtId="0" fontId="0" fillId="4" borderId="105" xfId="0" applyFill="1" applyBorder="1" applyProtection="1">
      <protection locked="0"/>
    </xf>
    <xf numFmtId="0" fontId="0" fillId="5" borderId="142" xfId="0" applyFill="1" applyBorder="1" applyProtection="1">
      <protection locked="0"/>
    </xf>
    <xf numFmtId="49" fontId="0" fillId="5" borderId="142" xfId="0" applyNumberFormat="1" applyFill="1" applyBorder="1" applyProtection="1">
      <protection locked="0"/>
    </xf>
    <xf numFmtId="0" fontId="64" fillId="5" borderId="142" xfId="10" applyFont="1" applyFill="1" applyBorder="1" applyAlignment="1" applyProtection="1">
      <alignment horizontal="left"/>
      <protection locked="0"/>
    </xf>
    <xf numFmtId="0" fontId="1" fillId="5" borderId="142" xfId="0" applyFont="1" applyFill="1" applyBorder="1" applyAlignment="1" applyProtection="1">
      <alignment horizontal="left"/>
      <protection locked="0"/>
    </xf>
    <xf numFmtId="14" fontId="0" fillId="4" borderId="142" xfId="0" applyNumberFormat="1" applyFill="1" applyBorder="1" applyAlignment="1" applyProtection="1">
      <alignment horizontal="left"/>
      <protection locked="0"/>
    </xf>
    <xf numFmtId="167" fontId="4" fillId="2" borderId="118" xfId="3" applyNumberFormat="1" applyFont="1" applyFill="1" applyBorder="1" applyProtection="1">
      <protection locked="0"/>
    </xf>
    <xf numFmtId="166" fontId="4" fillId="2" borderId="118" xfId="3" applyNumberFormat="1" applyFont="1" applyFill="1" applyBorder="1" applyProtection="1">
      <protection locked="0"/>
    </xf>
    <xf numFmtId="167" fontId="4" fillId="2" borderId="152" xfId="3" applyNumberFormat="1" applyFont="1" applyFill="1" applyBorder="1" applyProtection="1">
      <protection locked="0"/>
    </xf>
    <xf numFmtId="166" fontId="4" fillId="2" borderId="152" xfId="3" applyNumberFormat="1" applyFont="1" applyFill="1" applyBorder="1" applyProtection="1">
      <protection locked="0"/>
    </xf>
    <xf numFmtId="167" fontId="4" fillId="2" borderId="152" xfId="4" applyNumberFormat="1" applyFont="1" applyFill="1" applyBorder="1" applyProtection="1">
      <protection locked="0"/>
    </xf>
    <xf numFmtId="166" fontId="4" fillId="2" borderId="152" xfId="4" applyNumberFormat="1" applyFont="1" applyFill="1" applyBorder="1" applyProtection="1">
      <protection locked="0"/>
    </xf>
    <xf numFmtId="166" fontId="4" fillId="2" borderId="153" xfId="3" applyNumberFormat="1" applyFont="1" applyFill="1" applyBorder="1" applyProtection="1">
      <protection locked="0"/>
    </xf>
    <xf numFmtId="7" fontId="11" fillId="2" borderId="154" xfId="3" applyNumberFormat="1" applyFont="1" applyFill="1" applyBorder="1" applyProtection="1">
      <protection locked="0"/>
    </xf>
    <xf numFmtId="7" fontId="11" fillId="2" borderId="155" xfId="3" applyNumberFormat="1" applyFont="1" applyFill="1" applyBorder="1" applyProtection="1">
      <protection locked="0"/>
    </xf>
    <xf numFmtId="37" fontId="4" fillId="2" borderId="142" xfId="3" applyNumberFormat="1" applyFont="1" applyFill="1" applyBorder="1" applyProtection="1">
      <protection locked="0"/>
    </xf>
    <xf numFmtId="7" fontId="4" fillId="2" borderId="142" xfId="3" applyNumberFormat="1" applyFont="1" applyFill="1" applyBorder="1" applyProtection="1">
      <protection locked="0"/>
    </xf>
    <xf numFmtId="37" fontId="4" fillId="2" borderId="142" xfId="4" applyNumberFormat="1" applyFont="1" applyFill="1" applyBorder="1" applyProtection="1">
      <protection locked="0"/>
    </xf>
    <xf numFmtId="7" fontId="4" fillId="2" borderId="142" xfId="4" applyNumberFormat="1" applyFont="1" applyFill="1" applyBorder="1" applyProtection="1">
      <protection locked="0"/>
    </xf>
    <xf numFmtId="0" fontId="36" fillId="2" borderId="154" xfId="5" applyFont="1" applyFill="1" applyBorder="1" applyAlignment="1" applyProtection="1">
      <alignment horizontal="center" wrapText="1"/>
      <protection locked="0"/>
    </xf>
    <xf numFmtId="0" fontId="29" fillId="2" borderId="154" xfId="5" applyFont="1" applyFill="1" applyBorder="1" applyAlignment="1" applyProtection="1">
      <alignment horizontal="left"/>
      <protection locked="0"/>
    </xf>
    <xf numFmtId="164" fontId="29" fillId="2" borderId="153" xfId="5" applyNumberFormat="1" applyFont="1" applyFill="1" applyBorder="1" applyAlignment="1" applyProtection="1">
      <alignment horizontal="center"/>
      <protection locked="0"/>
    </xf>
    <xf numFmtId="164" fontId="29" fillId="2" borderId="151" xfId="5" applyNumberFormat="1" applyFont="1" applyFill="1" applyBorder="1" applyAlignment="1" applyProtection="1">
      <alignment horizontal="center"/>
      <protection locked="0"/>
    </xf>
    <xf numFmtId="7" fontId="29" fillId="2" borderId="154" xfId="9" applyNumberFormat="1" applyFont="1" applyFill="1" applyBorder="1" applyProtection="1">
      <protection locked="0"/>
    </xf>
    <xf numFmtId="0" fontId="29" fillId="2" borderId="154" xfId="5" applyFont="1" applyFill="1" applyBorder="1" applyProtection="1">
      <protection locked="0"/>
    </xf>
    <xf numFmtId="0" fontId="55" fillId="5" borderId="151" xfId="0" applyFont="1" applyFill="1" applyBorder="1" applyAlignment="1" applyProtection="1">
      <alignment horizontal="left"/>
      <protection locked="0"/>
    </xf>
    <xf numFmtId="0" fontId="55" fillId="5" borderId="152" xfId="0" applyFont="1" applyFill="1" applyBorder="1" applyAlignment="1" applyProtection="1">
      <alignment horizontal="left"/>
      <protection locked="0"/>
    </xf>
    <xf numFmtId="0" fontId="55" fillId="5" borderId="153" xfId="0" applyFont="1" applyFill="1" applyBorder="1" applyAlignment="1" applyProtection="1">
      <alignment horizontal="left"/>
      <protection locked="0"/>
    </xf>
    <xf numFmtId="0" fontId="40" fillId="0" borderId="0" xfId="10" applyFill="1" applyBorder="1" applyAlignment="1" applyProtection="1">
      <alignment horizontal="left"/>
      <protection locked="0"/>
    </xf>
    <xf numFmtId="0" fontId="0" fillId="4" borderId="151" xfId="0" applyFill="1" applyBorder="1" applyProtection="1">
      <protection locked="0"/>
    </xf>
    <xf numFmtId="0" fontId="0" fillId="0" borderId="152" xfId="0" applyBorder="1" applyProtection="1">
      <protection locked="0"/>
    </xf>
    <xf numFmtId="0" fontId="0" fillId="0" borderId="153" xfId="0" applyBorder="1" applyProtection="1">
      <protection locked="0"/>
    </xf>
    <xf numFmtId="0" fontId="0" fillId="5" borderId="151" xfId="0" applyFill="1" applyBorder="1" applyProtection="1">
      <protection locked="0"/>
    </xf>
    <xf numFmtId="0" fontId="0" fillId="5" borderId="102" xfId="0" applyFill="1" applyBorder="1" applyAlignment="1" applyProtection="1">
      <protection locked="0"/>
    </xf>
    <xf numFmtId="0" fontId="0" fillId="0" borderId="103" xfId="0" applyBorder="1" applyAlignment="1" applyProtection="1">
      <protection locked="0"/>
    </xf>
    <xf numFmtId="0" fontId="0" fillId="0" borderId="104" xfId="0" applyBorder="1" applyAlignment="1" applyProtection="1">
      <protection locked="0"/>
    </xf>
    <xf numFmtId="0" fontId="54" fillId="0" borderId="0" xfId="11" applyNumberFormat="1" applyFill="1" applyBorder="1" applyAlignment="1" applyProtection="1">
      <alignment horizontal="center"/>
    </xf>
    <xf numFmtId="0" fontId="60" fillId="0" borderId="0" xfId="0" applyFont="1" applyAlignment="1" applyProtection="1">
      <alignment horizontal="center"/>
    </xf>
    <xf numFmtId="0" fontId="55" fillId="5" borderId="102" xfId="0" applyFont="1" applyFill="1" applyBorder="1" applyAlignment="1" applyProtection="1">
      <alignment horizontal="left"/>
      <protection locked="0"/>
    </xf>
    <xf numFmtId="0" fontId="55" fillId="5" borderId="103" xfId="0" applyFont="1" applyFill="1" applyBorder="1" applyAlignment="1" applyProtection="1">
      <alignment horizontal="left"/>
      <protection locked="0"/>
    </xf>
    <xf numFmtId="0" fontId="55" fillId="5" borderId="104" xfId="0" applyFont="1" applyFill="1" applyBorder="1" applyAlignment="1" applyProtection="1">
      <alignment horizontal="left"/>
      <protection locked="0"/>
    </xf>
    <xf numFmtId="0" fontId="56" fillId="5" borderId="151" xfId="11" applyFont="1" applyFill="1" applyBorder="1" applyAlignment="1" applyProtection="1">
      <alignment horizontal="left"/>
      <protection locked="0"/>
    </xf>
    <xf numFmtId="10" fontId="4" fillId="2" borderId="10" xfId="3" applyNumberFormat="1" applyFont="1" applyFill="1" applyBorder="1" applyAlignment="1" applyProtection="1">
      <alignment horizontal="center"/>
      <protection locked="0"/>
    </xf>
    <xf numFmtId="10" fontId="4" fillId="2" borderId="77" xfId="3" applyNumberFormat="1" applyFont="1" applyFill="1" applyBorder="1" applyAlignment="1" applyProtection="1">
      <alignment horizontal="center"/>
      <protection locked="0"/>
    </xf>
    <xf numFmtId="0" fontId="3" fillId="0" borderId="0" xfId="3" applyFont="1" applyFill="1" applyBorder="1" applyAlignment="1">
      <alignment horizontal="center"/>
    </xf>
    <xf numFmtId="0" fontId="6" fillId="0" borderId="0" xfId="4" applyFont="1" applyFill="1" applyBorder="1" applyAlignment="1">
      <alignment horizontal="center" vertical="center" wrapText="1"/>
    </xf>
    <xf numFmtId="0" fontId="0" fillId="0" borderId="0" xfId="0" applyAlignment="1">
      <alignment horizontal="center" vertical="center" wrapText="1"/>
    </xf>
    <xf numFmtId="0" fontId="6" fillId="0" borderId="5" xfId="4" applyFont="1" applyFill="1" applyBorder="1" applyAlignment="1">
      <alignment horizontal="center"/>
    </xf>
    <xf numFmtId="0" fontId="6" fillId="0" borderId="0" xfId="4" applyFont="1" applyFill="1" applyBorder="1" applyAlignment="1">
      <alignment horizontal="center"/>
    </xf>
    <xf numFmtId="0" fontId="25" fillId="0" borderId="136" xfId="4" applyFont="1" applyFill="1" applyBorder="1" applyAlignment="1" applyProtection="1">
      <alignment horizontal="center"/>
    </xf>
    <xf numFmtId="0" fontId="25" fillId="0" borderId="137" xfId="4" applyFont="1" applyFill="1" applyBorder="1" applyAlignment="1" applyProtection="1">
      <alignment horizontal="center"/>
    </xf>
    <xf numFmtId="0" fontId="25" fillId="0" borderId="138" xfId="4" applyFont="1" applyFill="1" applyBorder="1" applyAlignment="1" applyProtection="1">
      <alignment horizontal="center"/>
    </xf>
    <xf numFmtId="0" fontId="12" fillId="0" borderId="0" xfId="3" applyFont="1" applyFill="1" applyBorder="1" applyAlignment="1">
      <alignment horizontal="center"/>
    </xf>
    <xf numFmtId="37" fontId="12" fillId="0" borderId="16" xfId="3" applyNumberFormat="1" applyFont="1" applyFill="1" applyBorder="1" applyAlignment="1">
      <alignment horizontal="center"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37" fontId="12" fillId="0" borderId="0" xfId="3" applyNumberFormat="1" applyFont="1" applyFill="1" applyBorder="1" applyAlignment="1">
      <alignment horizontal="center"/>
    </xf>
    <xf numFmtId="37" fontId="3" fillId="0" borderId="0" xfId="3" applyNumberFormat="1" applyFont="1" applyFill="1" applyBorder="1" applyAlignment="1">
      <alignment horizontal="left"/>
    </xf>
    <xf numFmtId="37" fontId="12" fillId="0" borderId="17" xfId="3" applyNumberFormat="1" applyFont="1" applyFill="1" applyBorder="1" applyAlignment="1">
      <alignment horizontal="center" vertical="center" wrapText="1"/>
    </xf>
    <xf numFmtId="37" fontId="12" fillId="0" borderId="18" xfId="3" applyNumberFormat="1" applyFont="1" applyFill="1" applyBorder="1" applyAlignment="1">
      <alignment horizontal="center" vertical="center" wrapText="1"/>
    </xf>
    <xf numFmtId="37" fontId="11" fillId="0" borderId="63" xfId="3" applyNumberFormat="1" applyFont="1" applyFill="1" applyBorder="1" applyAlignment="1">
      <alignment horizontal="center"/>
    </xf>
    <xf numFmtId="37" fontId="11" fillId="0" borderId="64" xfId="3" applyNumberFormat="1" applyFont="1" applyFill="1" applyBorder="1" applyAlignment="1">
      <alignment horizontal="center"/>
    </xf>
    <xf numFmtId="37" fontId="14" fillId="0" borderId="0" xfId="0" applyNumberFormat="1" applyFont="1" applyBorder="1" applyAlignment="1">
      <alignment horizontal="center"/>
    </xf>
    <xf numFmtId="0" fontId="9" fillId="0" borderId="0" xfId="4" applyFont="1" applyFill="1" applyBorder="1" applyAlignment="1">
      <alignment horizontal="center"/>
    </xf>
    <xf numFmtId="0" fontId="3" fillId="0" borderId="8" xfId="4" applyFont="1" applyFill="1" applyBorder="1" applyAlignment="1">
      <alignment horizontal="center"/>
    </xf>
    <xf numFmtId="0" fontId="6" fillId="0" borderId="117" xfId="4" applyFont="1" applyFill="1" applyBorder="1" applyAlignment="1" applyProtection="1">
      <alignment horizontal="center"/>
      <protection locked="0"/>
    </xf>
    <xf numFmtId="0" fontId="6" fillId="0" borderId="75" xfId="4" applyFont="1" applyFill="1" applyBorder="1" applyAlignment="1" applyProtection="1">
      <alignment horizontal="center"/>
      <protection locked="0"/>
    </xf>
    <xf numFmtId="0" fontId="6" fillId="0" borderId="78" xfId="4" applyFont="1" applyFill="1" applyBorder="1" applyAlignment="1" applyProtection="1">
      <alignment horizontal="center"/>
      <protection locked="0"/>
    </xf>
    <xf numFmtId="0" fontId="6" fillId="0" borderId="5" xfId="4" applyFont="1" applyFill="1" applyBorder="1" applyAlignment="1" applyProtection="1">
      <alignment horizontal="center"/>
      <protection locked="0"/>
    </xf>
    <xf numFmtId="0" fontId="6" fillId="0" borderId="0" xfId="4" applyFont="1" applyFill="1" applyBorder="1" applyAlignment="1" applyProtection="1">
      <alignment horizontal="center"/>
      <protection locked="0"/>
    </xf>
    <xf numFmtId="0" fontId="6" fillId="0" borderId="6" xfId="4" applyFont="1" applyFill="1" applyBorder="1" applyAlignment="1" applyProtection="1">
      <alignment horizontal="center"/>
      <protection locked="0"/>
    </xf>
    <xf numFmtId="7" fontId="4" fillId="2" borderId="102" xfId="4" applyNumberFormat="1" applyFont="1" applyFill="1" applyBorder="1" applyAlignment="1" applyProtection="1">
      <alignment horizontal="right"/>
      <protection locked="0"/>
    </xf>
    <xf numFmtId="7" fontId="4" fillId="2" borderId="103" xfId="4" applyNumberFormat="1" applyFont="1" applyFill="1" applyBorder="1" applyAlignment="1" applyProtection="1">
      <alignment horizontal="right"/>
      <protection locked="0"/>
    </xf>
    <xf numFmtId="7" fontId="4" fillId="2" borderId="104" xfId="4" applyNumberFormat="1" applyFont="1" applyFill="1" applyBorder="1" applyAlignment="1" applyProtection="1">
      <alignment horizontal="right"/>
      <protection locked="0"/>
    </xf>
    <xf numFmtId="39" fontId="4" fillId="0" borderId="60" xfId="3" applyNumberFormat="1" applyFont="1" applyFill="1" applyBorder="1" applyAlignment="1">
      <alignment horizontal="right"/>
    </xf>
    <xf numFmtId="39" fontId="4" fillId="0" borderId="121" xfId="3" applyNumberFormat="1" applyFont="1" applyFill="1" applyBorder="1" applyAlignment="1">
      <alignment horizontal="right"/>
    </xf>
    <xf numFmtId="39" fontId="4" fillId="0" borderId="59" xfId="3" applyNumberFormat="1" applyFont="1" applyFill="1" applyBorder="1" applyAlignment="1">
      <alignment horizontal="right"/>
    </xf>
    <xf numFmtId="37" fontId="6" fillId="0" borderId="0" xfId="4" applyNumberFormat="1" applyFont="1" applyFill="1" applyBorder="1" applyAlignment="1">
      <alignment horizontal="center"/>
    </xf>
    <xf numFmtId="37" fontId="4" fillId="0" borderId="6" xfId="4" applyNumberFormat="1" applyFont="1" applyFill="1" applyBorder="1" applyAlignment="1">
      <alignment horizontal="center"/>
    </xf>
    <xf numFmtId="37" fontId="4" fillId="0" borderId="6" xfId="3" applyNumberFormat="1" applyFont="1" applyFill="1" applyBorder="1" applyAlignment="1">
      <alignment horizontal="center"/>
    </xf>
    <xf numFmtId="37" fontId="3" fillId="0" borderId="0" xfId="3" applyNumberFormat="1" applyFont="1" applyFill="1" applyBorder="1" applyAlignment="1">
      <alignment horizontal="center"/>
    </xf>
    <xf numFmtId="37" fontId="3" fillId="0" borderId="8" xfId="4" applyNumberFormat="1" applyFont="1" applyFill="1" applyBorder="1" applyAlignment="1">
      <alignment horizontal="center"/>
    </xf>
    <xf numFmtId="37" fontId="6" fillId="0" borderId="5" xfId="4" applyNumberFormat="1" applyFont="1" applyFill="1" applyBorder="1" applyAlignment="1">
      <alignment horizontal="center"/>
    </xf>
    <xf numFmtId="37" fontId="6" fillId="0" borderId="6" xfId="4" applyNumberFormat="1" applyFont="1" applyFill="1" applyBorder="1" applyAlignment="1">
      <alignment horizontal="center"/>
    </xf>
    <xf numFmtId="37" fontId="9" fillId="0" borderId="0" xfId="4" applyNumberFormat="1" applyFont="1" applyFill="1" applyBorder="1" applyAlignment="1">
      <alignment horizontal="center"/>
    </xf>
    <xf numFmtId="37" fontId="9" fillId="0" borderId="0" xfId="4" applyNumberFormat="1" applyFont="1" applyAlignment="1">
      <alignment horizontal="center"/>
    </xf>
    <xf numFmtId="0" fontId="37" fillId="0" borderId="0" xfId="0" applyFont="1" applyAlignment="1">
      <alignment horizontal="center"/>
    </xf>
    <xf numFmtId="0" fontId="3" fillId="0" borderId="0" xfId="3" applyFont="1" applyFill="1" applyAlignment="1">
      <alignment horizontal="center"/>
    </xf>
    <xf numFmtId="0" fontId="12" fillId="0" borderId="0" xfId="3" applyFont="1" applyFill="1" applyAlignment="1">
      <alignment horizontal="center"/>
    </xf>
    <xf numFmtId="0" fontId="20" fillId="0" borderId="0" xfId="5" applyFont="1" applyBorder="1" applyAlignment="1">
      <alignment horizontal="left" wrapText="1"/>
    </xf>
    <xf numFmtId="0" fontId="4" fillId="0" borderId="62" xfId="4" applyFont="1" applyBorder="1" applyAlignment="1">
      <alignment horizontal="center"/>
    </xf>
    <xf numFmtId="0" fontId="4" fillId="0" borderId="9" xfId="4" applyFont="1" applyBorder="1" applyAlignment="1">
      <alignment horizontal="center"/>
    </xf>
    <xf numFmtId="0" fontId="4" fillId="0" borderId="61" xfId="4" applyFont="1" applyBorder="1" applyAlignment="1">
      <alignment horizontal="center"/>
    </xf>
    <xf numFmtId="0" fontId="12" fillId="0" borderId="0" xfId="8" applyFont="1" applyFill="1" applyAlignment="1">
      <alignment horizontal="center"/>
    </xf>
    <xf numFmtId="0" fontId="0" fillId="5" borderId="103" xfId="0" applyFill="1" applyBorder="1" applyAlignment="1" applyProtection="1">
      <protection locked="0"/>
    </xf>
    <xf numFmtId="0" fontId="0" fillId="5" borderId="104" xfId="0" applyFill="1" applyBorder="1" applyAlignment="1" applyProtection="1">
      <protection locked="0"/>
    </xf>
  </cellXfs>
  <cellStyles count="13">
    <cellStyle name="Comma" xfId="1" builtinId="3"/>
    <cellStyle name="Currency" xfId="2" builtinId="4"/>
    <cellStyle name="Currency 2" xfId="6" xr:uid="{00000000-0005-0000-0000-000002000000}"/>
    <cellStyle name="Currency 3" xfId="9" xr:uid="{00000000-0005-0000-0000-000003000000}"/>
    <cellStyle name="Hyperlink" xfId="11" builtinId="8"/>
    <cellStyle name="Normal" xfId="0" builtinId="0"/>
    <cellStyle name="Normal 2" xfId="5" xr:uid="{00000000-0005-0000-0000-000006000000}"/>
    <cellStyle name="Normal_Analysis of CompAbsence" xfId="7" xr:uid="{00000000-0005-0000-0000-000007000000}"/>
    <cellStyle name="Normal_FY 05 Sheet 1 &amp; 2 Signature Pgs" xfId="4" xr:uid="{00000000-0005-0000-0000-000008000000}"/>
    <cellStyle name="Normal_FY 05 Sheet 3 CAP Calc &amp; Sum" xfId="3" xr:uid="{00000000-0005-0000-0000-000009000000}"/>
    <cellStyle name="Normal_FY 05 Sheet 37 &amp; 38 Assessment pages" xfId="8" xr:uid="{00000000-0005-0000-0000-00000A000000}"/>
    <cellStyle name="Normal_SHTACAP"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Drop" dropStyle="combo" dx="15" fmlaLink="$K$5" fmlaRange="muni!$A$1:$B$587" sel="199" val="198"/>
</file>

<file path=xl/ctrlProps/ctrlProp2.xml><?xml version="1.0" encoding="utf-8"?>
<formControlPr xmlns="http://schemas.microsoft.com/office/spreadsheetml/2009/9/main" objectType="Drop" dropStyle="combo" dx="15" fmlaLink="$Q$5" fmlaRange="muni!$G$1:$G$2" sel="2"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xdr:row>
          <xdr:rowOff>38100</xdr:rowOff>
        </xdr:from>
        <xdr:to>
          <xdr:col>13</xdr:col>
          <xdr:colOff>371475</xdr:colOff>
          <xdr:row>4</xdr:row>
          <xdr:rowOff>266700</xdr:rowOff>
        </xdr:to>
        <xdr:sp macro="" textlink="">
          <xdr:nvSpPr>
            <xdr:cNvPr id="1026" name="Drop Down 2" descr="afaf"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9</xdr:col>
      <xdr:colOff>914400</xdr:colOff>
      <xdr:row>3</xdr:row>
      <xdr:rowOff>65913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14400" cy="9326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28575</xdr:colOff>
          <xdr:row>4</xdr:row>
          <xdr:rowOff>47625</xdr:rowOff>
        </xdr:from>
        <xdr:to>
          <xdr:col>16</xdr:col>
          <xdr:colOff>1057275</xdr:colOff>
          <xdr:row>4</xdr:row>
          <xdr:rowOff>266700</xdr:rowOff>
        </xdr:to>
        <xdr:sp macro="" textlink="">
          <xdr:nvSpPr>
            <xdr:cNvPr id="1033" name="Drop Down 9" descr="afaf"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AppData/Local/Temp/My%20Documents/OAL%20Rulemaking/User-Friendly%20Budget/Municipal%20Budget%20Rule%20Proposal/2015%20Municipal%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al Data Sheet"/>
      <sheetName val="Budget Certification"/>
      <sheetName val="Notice of Approved Budget"/>
      <sheetName val="UFB Narrative"/>
      <sheetName val="UFB-1 Tax Impact"/>
      <sheetName val="UFB-2 Revenue Summary"/>
      <sheetName val="UFB-3 Appropriation Summary"/>
      <sheetName val="UFB-4 Structural Imbalances"/>
      <sheetName val="UFB-5 Tax Assessments"/>
      <sheetName val="UFB-6 Tax Abatements"/>
      <sheetName val="UFB-7 Personnel Costs"/>
      <sheetName val="UFB-8 Health Benefits"/>
      <sheetName val="UFB-9 Accum. Absence Liability"/>
      <sheetName val="UFB-10 Debt"/>
      <sheetName val="UFB-11 Shared Services"/>
      <sheetName val="Data Lists"/>
      <sheetName val="Budget Message"/>
      <sheetName val="SF Anticipated Revenues 1"/>
      <sheetName val="SF Anticipated Revenues 2"/>
      <sheetName val="SF Anticipated Revenues 3"/>
      <sheetName val="SF Anticipated Revenues 4"/>
      <sheetName val="SF Anticipated Revenues 5"/>
      <sheetName val="SF Anticipated Revenues 6"/>
      <sheetName val="SF Anticipated Revenues 7"/>
      <sheetName val="SF Anticipated Revenues 8"/>
      <sheetName val="SF Anticipated Revenues 9"/>
      <sheetName val="SF Anticipated Revenues 10"/>
      <sheetName val="SF Anticipated Revenues 11"/>
      <sheetName val="SF Appropriations 1"/>
      <sheetName val="SF Appropriations 2"/>
      <sheetName val="SF Appropriations 3"/>
      <sheetName val="SF Appropriations 4"/>
      <sheetName val="SF Appropriations 5"/>
      <sheetName val="SF Appropriations 6"/>
      <sheetName val="SF Appropriations 7"/>
      <sheetName val="SF Appropriations 8"/>
      <sheetName val="SF Appropriations 9"/>
      <sheetName val="SF Appropriations 10"/>
      <sheetName val="SF Appropriations 11"/>
      <sheetName val="SF Appropriations 12"/>
      <sheetName val="SF Appropriations 13"/>
      <sheetName val="SF Appropriations 14"/>
      <sheetName val="SF Appropriations 15"/>
      <sheetName val="SF Appropriations 16"/>
      <sheetName val="SF Appropriations 17"/>
      <sheetName val="SF Appropriations 18"/>
      <sheetName val="SF Appropriations 19"/>
      <sheetName val="SF Appropriations 20"/>
      <sheetName val="SF Appropriations 21"/>
      <sheetName val="Water Utility Budget 1"/>
      <sheetName val="Water Utility Budget 2"/>
      <sheetName val="Water Utiity Budget 3"/>
      <sheetName val="Budget - Other Utilities 1"/>
      <sheetName val="Budget - Other Utilities 2"/>
      <sheetName val="Budget - Other Utilities 3"/>
      <sheetName val="Assessment Budget 1"/>
      <sheetName val="Assessment Budget 2"/>
      <sheetName val="Appendix to Budget Statement"/>
      <sheetName val="Trust Funds - Open Space et al."/>
      <sheetName val="Change Orders"/>
      <sheetName val="CB-1 Capital Budget Explanation"/>
      <sheetName val="CB-2 Capital Program Narrative"/>
      <sheetName val="CB-3 Capital Budget Current Yr"/>
      <sheetName val="CB-4 Proj. Sched &amp; Funding"/>
      <sheetName val="CB-5 Capital Budget Summary"/>
      <sheetName val="Resolution of Adopted Budget 1"/>
      <sheetName val="Resolution of Adopted Budge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40A:4-41c(1) 3 yr avg</v>
          </cell>
        </row>
        <row r="2">
          <cell r="A2" t="str">
            <v>40A:4-41c(2) Levy net of Appeals</v>
          </cell>
        </row>
        <row r="4">
          <cell r="A4" t="str">
            <v>Commercial/Industrial</v>
          </cell>
        </row>
        <row r="5">
          <cell r="A5" t="str">
            <v>Affordable Housing</v>
          </cell>
        </row>
        <row r="6">
          <cell r="A6" t="str">
            <v>Other</v>
          </cell>
        </row>
        <row r="8">
          <cell r="A8" t="str">
            <v>ACTUAL</v>
          </cell>
        </row>
        <row r="9">
          <cell r="A9" t="str">
            <v>ESTIMATED</v>
          </cell>
        </row>
        <row r="11">
          <cell r="A11" t="str">
            <v>YES</v>
          </cell>
        </row>
        <row r="12">
          <cell r="A12" t="str">
            <v>NO</v>
          </cell>
        </row>
        <row r="14">
          <cell r="A14" t="str">
            <v>Receiving</v>
          </cell>
        </row>
        <row r="15">
          <cell r="A15" t="str">
            <v>Providing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52"/>
  <sheetViews>
    <sheetView topLeftCell="J1" zoomScaleNormal="100" workbookViewId="0">
      <selection activeCell="K32" sqref="K32"/>
    </sheetView>
  </sheetViews>
  <sheetFormatPr defaultRowHeight="15"/>
  <cols>
    <col min="1" max="1" width="8.7109375" hidden="1" customWidth="1"/>
    <col min="2" max="2" width="4.42578125" hidden="1" customWidth="1"/>
    <col min="3" max="3" width="3.5703125" hidden="1" customWidth="1"/>
    <col min="4" max="4" width="11.42578125" hidden="1" customWidth="1"/>
    <col min="5" max="5" width="6.140625" hidden="1" customWidth="1"/>
    <col min="6" max="6" width="8" hidden="1" customWidth="1"/>
    <col min="7" max="7" width="6.85546875" hidden="1" customWidth="1"/>
    <col min="8" max="8" width="10.7109375" hidden="1" customWidth="1"/>
    <col min="9" max="9" width="9.85546875" hidden="1" customWidth="1"/>
    <col min="10" max="10" width="20.140625" customWidth="1"/>
    <col min="11" max="11" width="16.28515625" customWidth="1"/>
    <col min="12" max="12" width="23.42578125" customWidth="1"/>
    <col min="13" max="13" width="15.7109375" customWidth="1"/>
    <col min="15" max="15" width="5.140625" customWidth="1"/>
    <col min="16" max="16" width="4.5703125" customWidth="1"/>
    <col min="17" max="17" width="16.28515625" customWidth="1"/>
    <col min="18" max="18" width="2.5703125" customWidth="1"/>
    <col min="19" max="19" width="45.7109375" customWidth="1"/>
  </cols>
  <sheetData>
    <row r="1" spans="1:23" ht="25.5">
      <c r="J1" s="756" t="s">
        <v>2259</v>
      </c>
      <c r="K1" s="756"/>
      <c r="L1" s="756"/>
      <c r="M1" s="756"/>
      <c r="N1" s="756"/>
      <c r="O1" s="756"/>
      <c r="P1" s="756"/>
      <c r="Q1" s="756"/>
    </row>
    <row r="2" spans="1:23" ht="25.5">
      <c r="J2" s="756" t="s">
        <v>2260</v>
      </c>
      <c r="K2" s="756"/>
      <c r="L2" s="756"/>
      <c r="M2" s="756"/>
      <c r="N2" s="756"/>
      <c r="O2" s="756"/>
      <c r="P2" s="756"/>
      <c r="Q2" s="756"/>
    </row>
    <row r="3" spans="1:23" ht="17.25" customHeight="1">
      <c r="J3" s="555"/>
      <c r="K3" s="555"/>
      <c r="L3" s="555"/>
      <c r="M3" s="555"/>
      <c r="N3" s="555"/>
      <c r="O3" s="555"/>
      <c r="P3" s="555"/>
      <c r="Q3" s="555"/>
    </row>
    <row r="4" spans="1:23" ht="21.75" customHeight="1">
      <c r="A4" s="485" t="str">
        <f>INDEX(muni!A1:A587,K5,1)</f>
        <v>0606 Greenwich Township - County of Cumberland</v>
      </c>
      <c r="B4" s="485">
        <f>ROW()</f>
        <v>4</v>
      </c>
      <c r="C4" s="485"/>
      <c r="D4" s="485">
        <f>K4</f>
        <v>2022</v>
      </c>
      <c r="E4" s="485"/>
      <c r="F4" s="485"/>
      <c r="G4" s="485"/>
      <c r="H4" s="486" t="str">
        <f>"Attached is the User Friendly budget to this email. 
I, "&amp;J18&amp;" "&amp;L18&amp;" -Chief Financial Officer of "&amp;A4&amp;", Certify that all information included in this email is accurate."</f>
        <v>Attached is the User Friendly budget to this email. 
I, AMY COLANERI -Chief Financial Officer of 0606 Greenwich Township - County of Cumberland, Certify that all information included in this email is accurate.</v>
      </c>
      <c r="I4" s="487" t="str">
        <f>"Attached is the User Friendly budget to this email. 
I, "&amp;K18&amp;" "&amp;M18&amp;" -Chief Financial Officer of "&amp;B4&amp;", Certify that all information included in this email is accurate."</f>
        <v>Attached is the User Friendly budget to this email. 
I,   -Chief Financial Officer of 4, Certify that all information included in this email is accurate.</v>
      </c>
      <c r="J4" s="556" t="s">
        <v>2258</v>
      </c>
      <c r="K4" s="552">
        <v>2022</v>
      </c>
      <c r="L4" s="557" t="s">
        <v>2261</v>
      </c>
      <c r="M4" s="558"/>
      <c r="N4" s="559"/>
      <c r="O4" s="560"/>
      <c r="P4" s="561"/>
      <c r="Q4" s="561"/>
      <c r="S4" s="715" t="s">
        <v>3868</v>
      </c>
      <c r="T4" s="426"/>
      <c r="U4" s="426"/>
      <c r="V4" s="426"/>
      <c r="W4" s="426"/>
    </row>
    <row r="5" spans="1:23" ht="24" customHeight="1">
      <c r="A5" s="485" t="str">
        <f t="shared" ref="A5:A35" ca="1" si="0">MID(CELL("filename",A5),FIND("]",CELL("filename",A5))+1,256)</f>
        <v>Cover Page</v>
      </c>
      <c r="B5" s="485">
        <f>ROW()</f>
        <v>5</v>
      </c>
      <c r="C5" s="485" t="str">
        <f>K6</f>
        <v>0606</v>
      </c>
      <c r="D5" s="485">
        <f>K4</f>
        <v>2022</v>
      </c>
      <c r="E5" s="485" t="s">
        <v>2022</v>
      </c>
      <c r="F5" s="487" t="s">
        <v>2023</v>
      </c>
      <c r="G5" s="485" t="s">
        <v>2028</v>
      </c>
      <c r="H5" s="486" t="str">
        <f>"mailto:ufb.lgs@dca.nj.gov?subject="&amp;N6&amp;"&amp;body= "&amp;J18&amp;" "&amp;L18&amp;" - CFO, Certify that all information in this email is accurate.%0A%0AAttached "&amp;N6&amp;"."</f>
        <v>mailto:ufb.lgs@dca.nj.gov?subject=0606_fba_2022.xlsm &amp;body= AMY COLANERI - CFO, Certify that all information in this email is accurate.%0A%0AAttached 0606_fba_2022.xlsm .</v>
      </c>
      <c r="I5" s="487" t="s">
        <v>2287</v>
      </c>
      <c r="J5" s="562" t="s">
        <v>284</v>
      </c>
      <c r="K5" s="747">
        <v>199</v>
      </c>
      <c r="L5" s="747"/>
      <c r="M5" s="747"/>
      <c r="N5" s="563"/>
      <c r="O5" s="555"/>
      <c r="P5" s="555"/>
      <c r="Q5" s="611">
        <v>2</v>
      </c>
      <c r="S5" s="426"/>
      <c r="T5" s="426"/>
      <c r="U5" s="426"/>
      <c r="V5" s="426"/>
      <c r="W5" s="426"/>
    </row>
    <row r="6" spans="1:23" ht="15" customHeight="1">
      <c r="A6" s="485" t="str">
        <f t="shared" ca="1" si="0"/>
        <v>Cover Page</v>
      </c>
      <c r="B6" s="485">
        <f>ROW()</f>
        <v>6</v>
      </c>
      <c r="C6" s="485" t="str">
        <f>K6</f>
        <v>0606</v>
      </c>
      <c r="D6" s="485">
        <f>K4</f>
        <v>2022</v>
      </c>
      <c r="E6" s="485" t="s">
        <v>2022</v>
      </c>
      <c r="F6" s="487" t="s">
        <v>2023</v>
      </c>
      <c r="G6" s="485" t="s">
        <v>2043</v>
      </c>
      <c r="H6" s="499">
        <f>M38</f>
        <v>0</v>
      </c>
      <c r="I6" s="543" t="str">
        <f>J18&amp;" "&amp;L18&amp;" - CFO, 
The attached UFB, File "&amp;N6&amp;", has been received by the Division Local Government Services.
Thank you for your submission."</f>
        <v>AMY COLANERI - CFO, 
The attached UFB, File 0606_fba_2022.xlsm , has been received by the Division Local Government Services.
Thank you for your submission.</v>
      </c>
      <c r="J6" s="565" t="s">
        <v>2054</v>
      </c>
      <c r="K6" s="697" t="str">
        <f>INDEX(muni!B1:B589,K5,1)</f>
        <v>0606</v>
      </c>
      <c r="L6" s="566"/>
      <c r="M6" s="563" t="s">
        <v>2030</v>
      </c>
      <c r="N6" s="566" t="str">
        <f>IF(Q5=1,K6&amp;"_fbi_"&amp;D6&amp;".xlsm ",K6&amp;"_fba_"&amp;D6&amp;".xlsm ")</f>
        <v xml:space="preserve">0606_fba_2022.xlsm </v>
      </c>
      <c r="O6" s="566"/>
      <c r="P6" s="566"/>
      <c r="Q6" s="566"/>
      <c r="S6" s="542"/>
      <c r="T6" s="426"/>
      <c r="U6" s="426"/>
      <c r="V6" s="426"/>
      <c r="W6" s="426"/>
    </row>
    <row r="7" spans="1:23" ht="15.75" customHeight="1">
      <c r="A7" s="485" t="str">
        <f t="shared" ca="1" si="0"/>
        <v>Cover Page</v>
      </c>
      <c r="B7" s="485">
        <f>ROW()</f>
        <v>7</v>
      </c>
      <c r="C7" s="485" t="str">
        <f>K6</f>
        <v>0606</v>
      </c>
      <c r="D7" s="485">
        <f>K4</f>
        <v>2022</v>
      </c>
      <c r="E7" s="485" t="s">
        <v>2022</v>
      </c>
      <c r="F7" s="487" t="s">
        <v>2023</v>
      </c>
      <c r="G7" s="485" t="s">
        <v>2044</v>
      </c>
      <c r="H7" s="499">
        <f>M38</f>
        <v>0</v>
      </c>
      <c r="I7" s="543" t="str">
        <f>P29&amp;" - CFO, 
Please be advised that you request for approval for and Insertion of an Special Item of Revenue (Chapter 159) Resolution or Change of Title and Text resolution was denied by the Director of Local Government Services for the following reason: "</f>
        <v xml:space="preserve"> - CFO, 
Please be advised that you request for approval for and Insertion of an Special Item of Revenue (Chapter 159) Resolution or Change of Title and Text resolution was denied by the Director of Local Government Services for the following reason: </v>
      </c>
      <c r="J7" s="555"/>
      <c r="K7" s="567" t="s">
        <v>2233</v>
      </c>
      <c r="L7" s="748" t="s">
        <v>3869</v>
      </c>
      <c r="M7" s="749"/>
      <c r="N7" s="749"/>
      <c r="O7" s="749"/>
      <c r="P7" s="749"/>
      <c r="Q7" s="750"/>
      <c r="T7" s="426"/>
      <c r="U7" s="426"/>
      <c r="V7" s="426"/>
      <c r="W7" s="426"/>
    </row>
    <row r="8" spans="1:23" ht="15.75">
      <c r="A8" s="485" t="str">
        <f t="shared" ca="1" si="0"/>
        <v>Cover Page</v>
      </c>
      <c r="B8" s="485">
        <f>ROW()</f>
        <v>8</v>
      </c>
      <c r="C8" s="485" t="str">
        <f>K6</f>
        <v>0606</v>
      </c>
      <c r="D8" s="485">
        <f>K4</f>
        <v>2022</v>
      </c>
      <c r="E8" s="485" t="s">
        <v>2022</v>
      </c>
      <c r="F8" s="487" t="s">
        <v>2023</v>
      </c>
      <c r="G8" s="485" t="s">
        <v>2045</v>
      </c>
      <c r="H8" s="499">
        <f>M38</f>
        <v>0</v>
      </c>
      <c r="I8" s="544" t="str">
        <f>"
If you have any questions please contact Jorge F Carmona at jorge.carmona@dca.state.nj.us or (609) 292-1430
Jorge F Carmona
Supervising Municipal Finance Auditor
NJ Division of Local Government Services
(609) 292-1430"</f>
        <v xml:space="preserve">
If you have any questions please contact Jorge F Carmona at jorge.carmona@dca.state.nj.us or (609) 292-1430
Jorge F Carmona
Supervising Municipal Finance Auditor
NJ Division of Local Government Services
(609) 292-1430</v>
      </c>
      <c r="J8" s="555"/>
      <c r="K8" s="567" t="s">
        <v>2234</v>
      </c>
      <c r="L8" s="568"/>
      <c r="M8" s="719" t="s">
        <v>3870</v>
      </c>
      <c r="N8" s="569"/>
      <c r="O8" s="569"/>
      <c r="P8" s="569"/>
      <c r="Q8" s="569"/>
      <c r="T8" s="426"/>
      <c r="U8" s="426"/>
      <c r="V8" s="426"/>
      <c r="W8" s="426"/>
    </row>
    <row r="9" spans="1:23" ht="15.75">
      <c r="A9" s="485" t="str">
        <f t="shared" ca="1" si="0"/>
        <v>Cover Page</v>
      </c>
      <c r="B9" s="485">
        <f>ROW()</f>
        <v>9</v>
      </c>
      <c r="C9" s="485" t="str">
        <f>K6</f>
        <v>0606</v>
      </c>
      <c r="D9" s="485">
        <f>K4</f>
        <v>2022</v>
      </c>
      <c r="E9" s="485" t="s">
        <v>2022</v>
      </c>
      <c r="F9" s="487" t="s">
        <v>2023</v>
      </c>
      <c r="G9" s="485" t="s">
        <v>2046</v>
      </c>
      <c r="H9" s="499">
        <f>M38</f>
        <v>0</v>
      </c>
      <c r="I9" s="544" t="str">
        <f>"
If you have any questions please contact Jorge F Carmona at jorge.carmona@dca.state.nj.us or (609) 292-1430
Christina Zapicchi
Assistant Director
NJ Division of Local Government Services
(609) 633-3712"</f>
        <v xml:space="preserve">
If you have any questions please contact Jorge F Carmona at jorge.carmona@dca.state.nj.us or (609) 292-1430
Christina Zapicchi
Assistant Director
NJ Division of Local Government Services
(609) 633-3712</v>
      </c>
      <c r="J9" s="555"/>
      <c r="K9" s="567" t="s">
        <v>2053</v>
      </c>
      <c r="L9" s="568"/>
      <c r="M9" s="751" t="s">
        <v>3871</v>
      </c>
      <c r="N9" s="749"/>
      <c r="O9" s="749"/>
      <c r="P9" s="749"/>
      <c r="Q9" s="750"/>
      <c r="T9" s="426"/>
      <c r="U9" s="426"/>
      <c r="V9" s="426"/>
      <c r="W9" s="426"/>
    </row>
    <row r="10" spans="1:23" ht="18.75">
      <c r="A10" s="485" t="str">
        <f t="shared" ca="1" si="0"/>
        <v>Cover Page</v>
      </c>
      <c r="B10" s="485">
        <f>ROW()</f>
        <v>10</v>
      </c>
      <c r="C10" s="485" t="str">
        <f>K6</f>
        <v>0606</v>
      </c>
      <c r="D10" s="485">
        <f>K4</f>
        <v>2022</v>
      </c>
      <c r="E10" s="485" t="s">
        <v>2022</v>
      </c>
      <c r="F10" s="487" t="s">
        <v>2023</v>
      </c>
      <c r="G10" s="485" t="s">
        <v>2047</v>
      </c>
      <c r="H10" s="499">
        <f>M38</f>
        <v>0</v>
      </c>
      <c r="I10" s="544" t="str">
        <f>"
__           Duplicate
__           Doesn’t qualify as insertion of Special Item of Revenue
__           Additional supporting documentation needed
"</f>
        <v xml:space="preserve">
__           Duplicate
__           Doesn’t qualify as insertion of Special Item of Revenue
__           Additional supporting documentation needed
</v>
      </c>
      <c r="J10" s="555"/>
      <c r="K10" s="570"/>
      <c r="L10" s="568"/>
      <c r="M10" s="752"/>
      <c r="N10" s="753"/>
      <c r="O10" s="753"/>
      <c r="P10" s="753"/>
      <c r="Q10" s="754"/>
      <c r="T10" s="426"/>
      <c r="U10" s="426"/>
      <c r="V10" s="426"/>
      <c r="W10" s="426"/>
    </row>
    <row r="11" spans="1:23" ht="15.75">
      <c r="A11" s="485" t="str">
        <f t="shared" ca="1" si="0"/>
        <v>Cover Page</v>
      </c>
      <c r="B11" s="485">
        <f>ROW()</f>
        <v>11</v>
      </c>
      <c r="C11" s="485" t="str">
        <f>K6</f>
        <v>0606</v>
      </c>
      <c r="D11" s="485">
        <f>K4</f>
        <v>2022</v>
      </c>
      <c r="E11" s="485" t="s">
        <v>2022</v>
      </c>
      <c r="F11" s="487" t="s">
        <v>2023</v>
      </c>
      <c r="G11" s="485" t="s">
        <v>2048</v>
      </c>
      <c r="H11" s="499">
        <f>M38</f>
        <v>0</v>
      </c>
      <c r="I11" s="544" t="str">
        <f>I6&amp;I8</f>
        <v>AMY COLANERI - CFO, 
The attached UFB, File 0606_fba_2022.xlsm , has been received by the Division Local Government Services.
Thank you for your submission.
If you have any questions please contact Jorge F Carmona at jorge.carmona@dca.state.nj.us or (609) 292-1430
Jorge F Carmona
Supervising Municipal Finance Auditor
NJ Division of Local Government Services
(609) 292-1430</v>
      </c>
      <c r="J11" s="755"/>
      <c r="K11" s="755"/>
      <c r="L11" s="571" t="s">
        <v>2285</v>
      </c>
      <c r="M11" s="720" t="s">
        <v>3872</v>
      </c>
      <c r="N11" s="572" t="s">
        <v>2050</v>
      </c>
      <c r="O11" s="573" t="s">
        <v>2049</v>
      </c>
      <c r="P11" s="574" t="s">
        <v>2051</v>
      </c>
      <c r="Q11" s="721" t="s">
        <v>3873</v>
      </c>
      <c r="T11" s="426"/>
      <c r="U11" s="426"/>
      <c r="V11" s="426"/>
      <c r="W11" s="426"/>
    </row>
    <row r="12" spans="1:23" ht="15.75">
      <c r="A12" s="485" t="str">
        <f t="shared" ca="1" si="0"/>
        <v>Cover Page</v>
      </c>
      <c r="B12" s="485">
        <f>ROW()</f>
        <v>12</v>
      </c>
      <c r="C12" s="485" t="str">
        <f>K6</f>
        <v>0606</v>
      </c>
      <c r="D12" s="485">
        <f>K4</f>
        <v>2022</v>
      </c>
      <c r="E12" s="485" t="s">
        <v>2022</v>
      </c>
      <c r="F12" s="485" t="s">
        <v>2024</v>
      </c>
      <c r="G12" s="485" t="s">
        <v>121</v>
      </c>
      <c r="H12" s="499">
        <f>M38</f>
        <v>0</v>
      </c>
      <c r="I12" s="544" t="str">
        <f>I6&amp;I9</f>
        <v>AMY COLANERI - CFO, 
The attached UFB, File 0606_fba_2022.xlsm , has been received by the Division Local Government Services.
Thank you for your submission.
If you have any questions please contact Jorge F Carmona at jorge.carmona@dca.state.nj.us or (609) 292-1430
Christina Zapicchi
Assistant Director
NJ Division of Local Government Services
(609) 633-3712</v>
      </c>
      <c r="J12" s="564"/>
      <c r="K12" s="575" t="s">
        <v>287</v>
      </c>
      <c r="L12" s="576"/>
      <c r="M12" s="555"/>
      <c r="N12" s="576"/>
      <c r="O12" s="576"/>
      <c r="P12" s="576"/>
      <c r="Q12" s="577"/>
      <c r="T12" s="426"/>
      <c r="U12" s="426"/>
      <c r="V12" s="426"/>
      <c r="W12" s="426"/>
    </row>
    <row r="13" spans="1:23" ht="15.75">
      <c r="A13" s="485" t="str">
        <f t="shared" ca="1" si="0"/>
        <v>Cover Page</v>
      </c>
      <c r="B13" s="485">
        <f>ROW()</f>
        <v>13</v>
      </c>
      <c r="C13" s="485" t="str">
        <f>K6</f>
        <v>0606</v>
      </c>
      <c r="D13" s="485">
        <f>K4</f>
        <v>2022</v>
      </c>
      <c r="E13" s="485" t="s">
        <v>2022</v>
      </c>
      <c r="F13" s="485" t="s">
        <v>2024</v>
      </c>
      <c r="G13" s="485" t="s">
        <v>121</v>
      </c>
      <c r="H13" s="499">
        <f>M38</f>
        <v>0</v>
      </c>
      <c r="I13" s="544" t="str">
        <f xml:space="preserve"> I7&amp;I10&amp;I8</f>
        <v xml:space="preserve"> - CFO, 
Please be advised that you request for approval for and Insertion of an Special Item of Revenue (Chapter 159) Resolution or Change of Title and Text resolution was denied by the Director of Local Government Services for the following reason: 
__           Duplicate
__           Doesn’t qualify as insertion of Special Item of Revenue
__           Additional supporting documentation needed
If you have any questions please contact Jorge F Carmona at jorge.carmona@dca.state.nj.us or (609) 292-1430
Jorge F Carmona
Supervising Municipal Finance Auditor
NJ Division of Local Government Services
(609) 292-1430</v>
      </c>
      <c r="J13" s="578" t="s">
        <v>2081</v>
      </c>
      <c r="K13" s="578" t="s">
        <v>2083</v>
      </c>
      <c r="L13" s="576" t="s">
        <v>2082</v>
      </c>
      <c r="M13" s="576" t="s">
        <v>288</v>
      </c>
      <c r="N13" s="576" t="s">
        <v>289</v>
      </c>
      <c r="O13" s="576"/>
      <c r="P13" s="576"/>
      <c r="Q13" s="576"/>
      <c r="T13" s="437"/>
      <c r="U13" s="426"/>
      <c r="V13" s="426"/>
      <c r="W13" s="426"/>
    </row>
    <row r="14" spans="1:23" ht="16.5" customHeight="1">
      <c r="A14" s="485" t="str">
        <f t="shared" ca="1" si="0"/>
        <v>Cover Page</v>
      </c>
      <c r="B14" s="485">
        <f>ROW()</f>
        <v>14</v>
      </c>
      <c r="C14" s="485" t="str">
        <f>K6</f>
        <v>0606</v>
      </c>
      <c r="D14" s="485">
        <f>K4</f>
        <v>2022</v>
      </c>
      <c r="E14" s="485" t="s">
        <v>2022</v>
      </c>
      <c r="F14" s="485" t="s">
        <v>2024</v>
      </c>
      <c r="G14" s="485" t="s">
        <v>2031</v>
      </c>
      <c r="H14" s="499">
        <f>M38</f>
        <v>0</v>
      </c>
      <c r="I14" s="544" t="str">
        <f>I7&amp;I10&amp;I9</f>
        <v xml:space="preserve"> - CFO, 
Please be advised that you request for approval for and Insertion of an Special Item of Revenue (Chapter 159) Resolution or Change of Title and Text resolution was denied by the Director of Local Government Services for the following reason: 
__           Duplicate
__           Doesn’t qualify as insertion of Special Item of Revenue
__           Additional supporting documentation needed
If you have any questions please contact Jorge F Carmona at jorge.carmona@dca.state.nj.us or (609) 292-1430
Christina Zapicchi
Assistant Director
NJ Division of Local Government Services
(609) 633-3712</v>
      </c>
      <c r="J14" s="722" t="s">
        <v>3874</v>
      </c>
      <c r="K14" s="723" t="s">
        <v>3875</v>
      </c>
      <c r="L14" s="723" t="s">
        <v>3876</v>
      </c>
      <c r="M14" s="724">
        <v>45291</v>
      </c>
      <c r="N14" s="744" t="s">
        <v>3877</v>
      </c>
      <c r="O14" s="745"/>
      <c r="P14" s="745"/>
      <c r="Q14" s="746"/>
      <c r="T14" s="447"/>
      <c r="U14" s="426"/>
      <c r="V14" s="426"/>
      <c r="W14" s="426"/>
    </row>
    <row r="15" spans="1:23" ht="15.75">
      <c r="A15" s="485" t="str">
        <f t="shared" ca="1" si="0"/>
        <v>Cover Page</v>
      </c>
      <c r="B15" s="485">
        <f>ROW()</f>
        <v>15</v>
      </c>
      <c r="C15" s="485" t="str">
        <f>K6</f>
        <v>0606</v>
      </c>
      <c r="D15" s="485">
        <f>K4</f>
        <v>2022</v>
      </c>
      <c r="E15" s="485" t="s">
        <v>2022</v>
      </c>
      <c r="F15" s="485" t="s">
        <v>2024</v>
      </c>
      <c r="G15" s="485" t="s">
        <v>121</v>
      </c>
      <c r="H15" s="499">
        <f>M38</f>
        <v>0</v>
      </c>
      <c r="I15" s="498">
        <v>1</v>
      </c>
      <c r="J15" s="579"/>
      <c r="K15" s="580" t="s">
        <v>2052</v>
      </c>
      <c r="L15" s="576"/>
      <c r="M15" s="596"/>
      <c r="N15" s="576"/>
      <c r="O15" s="576"/>
      <c r="P15" s="576"/>
      <c r="Q15" s="580"/>
      <c r="T15" s="426"/>
      <c r="U15" s="426"/>
      <c r="V15" s="426"/>
      <c r="W15" s="426"/>
    </row>
    <row r="16" spans="1:23" ht="16.5" customHeight="1">
      <c r="A16" s="485" t="str">
        <f t="shared" ca="1" si="0"/>
        <v>Cover Page</v>
      </c>
      <c r="B16" s="485">
        <f>ROW()</f>
        <v>16</v>
      </c>
      <c r="C16" s="485" t="str">
        <f>K6</f>
        <v>0606</v>
      </c>
      <c r="D16" s="485">
        <f>K4</f>
        <v>2022</v>
      </c>
      <c r="E16" s="485" t="s">
        <v>2022</v>
      </c>
      <c r="F16" s="485" t="s">
        <v>2024</v>
      </c>
      <c r="G16" s="485" t="s">
        <v>2025</v>
      </c>
      <c r="H16" s="499">
        <f>M38</f>
        <v>0</v>
      </c>
      <c r="I16" s="438"/>
      <c r="J16" s="630"/>
      <c r="K16" s="650"/>
      <c r="L16" s="650"/>
      <c r="M16" s="595"/>
      <c r="N16" s="757"/>
      <c r="O16" s="758"/>
      <c r="P16" s="758"/>
      <c r="Q16" s="759"/>
      <c r="T16" s="447"/>
      <c r="U16" s="426"/>
      <c r="V16" s="426"/>
      <c r="W16" s="426"/>
    </row>
    <row r="17" spans="1:23" ht="15.75">
      <c r="A17" s="485" t="str">
        <f t="shared" ca="1" si="0"/>
        <v>Cover Page</v>
      </c>
      <c r="B17" s="485">
        <f>ROW()</f>
        <v>17</v>
      </c>
      <c r="C17" s="485" t="str">
        <f>K6</f>
        <v>0606</v>
      </c>
      <c r="D17" s="485">
        <f>K4</f>
        <v>2022</v>
      </c>
      <c r="E17" s="485" t="s">
        <v>2022</v>
      </c>
      <c r="F17" s="485" t="s">
        <v>2024</v>
      </c>
      <c r="G17" s="485" t="s">
        <v>121</v>
      </c>
      <c r="H17" s="499">
        <f>M38</f>
        <v>0</v>
      </c>
      <c r="I17" s="439"/>
      <c r="J17" s="579"/>
      <c r="K17" s="581" t="s">
        <v>285</v>
      </c>
      <c r="L17" s="576"/>
      <c r="M17" s="597"/>
      <c r="N17" s="576"/>
      <c r="O17" s="576"/>
      <c r="P17" s="576"/>
      <c r="Q17" s="580"/>
      <c r="T17" s="426"/>
      <c r="U17" s="426"/>
      <c r="V17" s="426"/>
      <c r="W17" s="426"/>
    </row>
    <row r="18" spans="1:23" ht="16.5" customHeight="1">
      <c r="A18" s="485" t="str">
        <f t="shared" ca="1" si="0"/>
        <v>Cover Page</v>
      </c>
      <c r="B18" s="485">
        <f>ROW()</f>
        <v>18</v>
      </c>
      <c r="C18" s="485" t="str">
        <f>K6</f>
        <v>0606</v>
      </c>
      <c r="D18" s="485">
        <f>K4</f>
        <v>2022</v>
      </c>
      <c r="E18" s="485" t="s">
        <v>2022</v>
      </c>
      <c r="F18" s="485" t="s">
        <v>2024</v>
      </c>
      <c r="G18" s="485" t="s">
        <v>306</v>
      </c>
      <c r="H18" s="499">
        <f>M38</f>
        <v>0</v>
      </c>
      <c r="I18" s="438"/>
      <c r="J18" s="722" t="s">
        <v>3878</v>
      </c>
      <c r="K18" s="717"/>
      <c r="L18" s="717" t="s">
        <v>3879</v>
      </c>
      <c r="M18" s="595"/>
      <c r="N18" s="760" t="s">
        <v>3880</v>
      </c>
      <c r="O18" s="745"/>
      <c r="P18" s="745"/>
      <c r="Q18" s="746"/>
      <c r="T18" s="447"/>
      <c r="U18" s="426"/>
      <c r="V18" s="426"/>
      <c r="W18" s="426"/>
    </row>
    <row r="19" spans="1:23" ht="15.75">
      <c r="A19" s="485" t="str">
        <f t="shared" ca="1" si="0"/>
        <v>Cover Page</v>
      </c>
      <c r="B19" s="485">
        <f>ROW()</f>
        <v>19</v>
      </c>
      <c r="C19" s="485" t="str">
        <f>K6</f>
        <v>0606</v>
      </c>
      <c r="D19" s="485">
        <f>K4</f>
        <v>2022</v>
      </c>
      <c r="E19" s="485" t="s">
        <v>2022</v>
      </c>
      <c r="F19" s="485" t="s">
        <v>2024</v>
      </c>
      <c r="G19" s="485" t="s">
        <v>121</v>
      </c>
      <c r="H19" s="499">
        <f>M38</f>
        <v>0</v>
      </c>
      <c r="I19" s="439"/>
      <c r="J19" s="579"/>
      <c r="K19" s="575" t="s">
        <v>286</v>
      </c>
      <c r="L19" s="576"/>
      <c r="M19" s="597"/>
      <c r="N19" s="576"/>
      <c r="O19" s="576"/>
      <c r="P19" s="576"/>
      <c r="Q19" s="580"/>
      <c r="T19" s="426"/>
      <c r="U19" s="426"/>
      <c r="V19" s="426"/>
      <c r="W19" s="426"/>
    </row>
    <row r="20" spans="1:23" ht="16.5" customHeight="1">
      <c r="A20" s="485" t="str">
        <f t="shared" ca="1" si="0"/>
        <v>Cover Page</v>
      </c>
      <c r="B20" s="485">
        <f>ROW()</f>
        <v>20</v>
      </c>
      <c r="C20" s="485" t="str">
        <f>K6</f>
        <v>0606</v>
      </c>
      <c r="D20" s="485">
        <f>K4</f>
        <v>2022</v>
      </c>
      <c r="E20" s="485" t="s">
        <v>2022</v>
      </c>
      <c r="F20" s="485" t="s">
        <v>2024</v>
      </c>
      <c r="G20" s="485" t="s">
        <v>2026</v>
      </c>
      <c r="H20" s="499">
        <f>M38</f>
        <v>0</v>
      </c>
      <c r="I20" s="438"/>
      <c r="J20" s="722" t="s">
        <v>3881</v>
      </c>
      <c r="K20" s="723"/>
      <c r="L20" s="723" t="s">
        <v>3882</v>
      </c>
      <c r="M20" s="595"/>
      <c r="N20" s="744" t="s">
        <v>3883</v>
      </c>
      <c r="O20" s="745"/>
      <c r="P20" s="745"/>
      <c r="Q20" s="746"/>
      <c r="T20" s="447"/>
      <c r="U20" s="426"/>
      <c r="V20" s="426"/>
      <c r="W20" s="426"/>
    </row>
    <row r="21" spans="1:23" ht="15.75">
      <c r="A21" s="485" t="str">
        <f t="shared" ca="1" si="0"/>
        <v>Cover Page</v>
      </c>
      <c r="B21" s="485">
        <f>ROW()</f>
        <v>21</v>
      </c>
      <c r="C21" s="485" t="str">
        <f>K6</f>
        <v>0606</v>
      </c>
      <c r="D21" s="485">
        <f>K4</f>
        <v>2022</v>
      </c>
      <c r="E21" s="485" t="s">
        <v>2022</v>
      </c>
      <c r="F21" s="485" t="s">
        <v>2024</v>
      </c>
      <c r="G21" s="485" t="s">
        <v>121</v>
      </c>
      <c r="H21" s="499">
        <f>M38</f>
        <v>0</v>
      </c>
      <c r="I21" s="439"/>
      <c r="J21" s="579"/>
      <c r="K21" s="575" t="s">
        <v>2288</v>
      </c>
      <c r="L21" s="576"/>
      <c r="M21" s="597"/>
      <c r="N21" s="576"/>
      <c r="O21" s="576"/>
      <c r="P21" s="576"/>
      <c r="Q21" s="580"/>
      <c r="T21" s="426"/>
      <c r="U21" s="426"/>
      <c r="V21" s="426"/>
      <c r="W21" s="426"/>
    </row>
    <row r="22" spans="1:23" ht="16.5" customHeight="1">
      <c r="A22" s="485" t="str">
        <f t="shared" ca="1" si="0"/>
        <v>Cover Page</v>
      </c>
      <c r="B22" s="485">
        <f>ROW()</f>
        <v>22</v>
      </c>
      <c r="C22" s="485" t="str">
        <f>K6</f>
        <v>0606</v>
      </c>
      <c r="D22" s="485">
        <f>K4</f>
        <v>2022</v>
      </c>
      <c r="E22" s="485" t="s">
        <v>2022</v>
      </c>
      <c r="F22" s="485" t="s">
        <v>2024</v>
      </c>
      <c r="G22" s="485" t="s">
        <v>2026</v>
      </c>
      <c r="H22" s="499">
        <f>M38</f>
        <v>0</v>
      </c>
      <c r="I22" s="438"/>
      <c r="J22" s="722" t="s">
        <v>3884</v>
      </c>
      <c r="K22" s="723"/>
      <c r="L22" s="723" t="s">
        <v>3885</v>
      </c>
      <c r="M22" s="595"/>
      <c r="N22" s="744" t="s">
        <v>3886</v>
      </c>
      <c r="O22" s="745"/>
      <c r="P22" s="745"/>
      <c r="Q22" s="746"/>
      <c r="T22" s="447"/>
      <c r="U22" s="426"/>
      <c r="V22" s="426"/>
      <c r="W22" s="426"/>
    </row>
    <row r="23" spans="1:23" ht="15.75">
      <c r="A23" s="485" t="str">
        <f t="shared" ca="1" si="0"/>
        <v>Cover Page</v>
      </c>
      <c r="B23" s="485">
        <f>ROW()</f>
        <v>23</v>
      </c>
      <c r="C23" s="485" t="str">
        <f>K6</f>
        <v>0606</v>
      </c>
      <c r="D23" s="485">
        <f>K4</f>
        <v>2022</v>
      </c>
      <c r="E23" s="485" t="s">
        <v>2022</v>
      </c>
      <c r="F23" s="485" t="s">
        <v>2024</v>
      </c>
      <c r="G23" s="485" t="s">
        <v>121</v>
      </c>
      <c r="H23" s="499">
        <f>M38</f>
        <v>0</v>
      </c>
      <c r="I23" s="439"/>
      <c r="J23" s="579"/>
      <c r="K23" s="582" t="s">
        <v>290</v>
      </c>
      <c r="L23" s="576"/>
      <c r="M23" s="596"/>
      <c r="N23" s="576"/>
      <c r="O23" s="576"/>
      <c r="P23" s="576"/>
      <c r="Q23" s="580"/>
      <c r="T23" s="426"/>
      <c r="U23" s="426"/>
      <c r="V23" s="426"/>
      <c r="W23" s="426"/>
    </row>
    <row r="24" spans="1:23" ht="15.75">
      <c r="A24" s="485" t="str">
        <f t="shared" ca="1" si="0"/>
        <v>Cover Page</v>
      </c>
      <c r="B24" s="485">
        <f>ROW()</f>
        <v>24</v>
      </c>
      <c r="C24" s="485" t="str">
        <f>K6</f>
        <v>0606</v>
      </c>
      <c r="D24" s="485">
        <f>K4</f>
        <v>2022</v>
      </c>
      <c r="E24" s="485" t="s">
        <v>2022</v>
      </c>
      <c r="F24" s="485" t="s">
        <v>2024</v>
      </c>
      <c r="G24" s="485" t="s">
        <v>121</v>
      </c>
      <c r="H24" s="499">
        <f>M38</f>
        <v>0</v>
      </c>
      <c r="I24" s="439"/>
      <c r="J24" s="583" t="s">
        <v>2081</v>
      </c>
      <c r="K24" s="578" t="s">
        <v>2083</v>
      </c>
      <c r="L24" s="576" t="s">
        <v>2082</v>
      </c>
      <c r="M24" s="586" t="s">
        <v>288</v>
      </c>
      <c r="N24" s="576" t="s">
        <v>289</v>
      </c>
      <c r="O24" s="576"/>
      <c r="P24" s="576"/>
      <c r="Q24" s="576"/>
      <c r="T24" s="437"/>
      <c r="U24" s="426"/>
      <c r="V24" s="426"/>
      <c r="W24" s="426"/>
    </row>
    <row r="25" spans="1:23" ht="16.5" customHeight="1">
      <c r="A25" s="485" t="str">
        <f t="shared" ca="1" si="0"/>
        <v>Cover Page</v>
      </c>
      <c r="B25" s="485">
        <f>ROW()</f>
        <v>25</v>
      </c>
      <c r="C25" s="485" t="str">
        <f>K6</f>
        <v>0606</v>
      </c>
      <c r="D25" s="485">
        <f>K4</f>
        <v>2022</v>
      </c>
      <c r="E25" s="485" t="s">
        <v>2022</v>
      </c>
      <c r="F25" s="485" t="s">
        <v>2024</v>
      </c>
      <c r="G25" s="485" t="s">
        <v>2032</v>
      </c>
      <c r="H25" s="499">
        <f>M38</f>
        <v>0</v>
      </c>
      <c r="I25" s="438"/>
      <c r="J25" s="584"/>
      <c r="K25" s="585"/>
      <c r="L25" s="585"/>
      <c r="M25" s="594"/>
      <c r="N25" s="757"/>
      <c r="O25" s="758"/>
      <c r="P25" s="758"/>
      <c r="Q25" s="759"/>
      <c r="T25" s="447"/>
      <c r="U25" s="426"/>
      <c r="V25" s="426"/>
      <c r="W25" s="426"/>
    </row>
    <row r="26" spans="1:23" ht="15.75">
      <c r="A26" s="485" t="str">
        <f t="shared" ca="1" si="0"/>
        <v>Cover Page</v>
      </c>
      <c r="B26" s="485">
        <f>ROW()</f>
        <v>26</v>
      </c>
      <c r="C26" s="485" t="str">
        <f>K6</f>
        <v>0606</v>
      </c>
      <c r="D26" s="485">
        <f>K4</f>
        <v>2022</v>
      </c>
      <c r="E26" s="485" t="s">
        <v>2022</v>
      </c>
      <c r="F26" s="485" t="s">
        <v>2024</v>
      </c>
      <c r="G26" s="485" t="s">
        <v>2033</v>
      </c>
      <c r="H26" s="499">
        <f>M38</f>
        <v>0</v>
      </c>
      <c r="I26" s="441"/>
      <c r="J26" s="716" t="s">
        <v>3874</v>
      </c>
      <c r="K26" s="717" t="s">
        <v>3875</v>
      </c>
      <c r="L26" s="717" t="s">
        <v>3876</v>
      </c>
      <c r="M26" s="718">
        <v>45291</v>
      </c>
      <c r="N26" s="744" t="s">
        <v>3887</v>
      </c>
      <c r="O26" s="745"/>
      <c r="P26" s="745"/>
      <c r="Q26" s="746"/>
      <c r="T26" s="447"/>
      <c r="U26" s="426"/>
      <c r="V26" s="426"/>
      <c r="W26" s="426"/>
    </row>
    <row r="27" spans="1:23" ht="15.75">
      <c r="A27" s="485" t="str">
        <f t="shared" ca="1" si="0"/>
        <v>Cover Page</v>
      </c>
      <c r="B27" s="485">
        <f>ROW()</f>
        <v>27</v>
      </c>
      <c r="C27" s="485" t="str">
        <f>K6</f>
        <v>0606</v>
      </c>
      <c r="D27" s="485">
        <f>K4</f>
        <v>2022</v>
      </c>
      <c r="E27" s="485" t="s">
        <v>2022</v>
      </c>
      <c r="F27" s="485" t="s">
        <v>2024</v>
      </c>
      <c r="G27" s="485" t="s">
        <v>2034</v>
      </c>
      <c r="H27" s="499">
        <f>M38</f>
        <v>0</v>
      </c>
      <c r="I27" s="439"/>
      <c r="J27" s="716" t="s">
        <v>3888</v>
      </c>
      <c r="K27" s="717"/>
      <c r="L27" s="717" t="s">
        <v>3889</v>
      </c>
      <c r="M27" s="718">
        <v>44926</v>
      </c>
      <c r="N27" s="744" t="s">
        <v>3890</v>
      </c>
      <c r="O27" s="745"/>
      <c r="P27" s="745"/>
      <c r="Q27" s="746"/>
      <c r="T27" s="447"/>
      <c r="U27" s="426"/>
      <c r="V27" s="426"/>
      <c r="W27" s="426"/>
    </row>
    <row r="28" spans="1:23" ht="15.75">
      <c r="A28" s="485" t="str">
        <f t="shared" ca="1" si="0"/>
        <v>Cover Page</v>
      </c>
      <c r="B28" s="485">
        <f>ROW()</f>
        <v>28</v>
      </c>
      <c r="C28" s="485" t="str">
        <f>K6</f>
        <v>0606</v>
      </c>
      <c r="D28" s="485">
        <f>K4</f>
        <v>2022</v>
      </c>
      <c r="E28" s="485" t="s">
        <v>2022</v>
      </c>
      <c r="F28" s="485" t="s">
        <v>2024</v>
      </c>
      <c r="G28" s="485" t="s">
        <v>2035</v>
      </c>
      <c r="H28" s="499">
        <f>M38</f>
        <v>0</v>
      </c>
      <c r="I28" s="440"/>
      <c r="J28" s="716" t="s">
        <v>3891</v>
      </c>
      <c r="K28" s="717"/>
      <c r="L28" s="717" t="s">
        <v>3892</v>
      </c>
      <c r="M28" s="718">
        <v>45657</v>
      </c>
      <c r="N28" s="744" t="s">
        <v>3893</v>
      </c>
      <c r="O28" s="745"/>
      <c r="P28" s="745"/>
      <c r="Q28" s="746"/>
      <c r="T28" s="447"/>
      <c r="U28" s="426"/>
      <c r="V28" s="426"/>
      <c r="W28" s="426"/>
    </row>
    <row r="29" spans="1:23" ht="15.75">
      <c r="A29" s="485" t="str">
        <f t="shared" ca="1" si="0"/>
        <v>Cover Page</v>
      </c>
      <c r="B29" s="485">
        <f>ROW()</f>
        <v>29</v>
      </c>
      <c r="C29" s="485" t="str">
        <f>K6</f>
        <v>0606</v>
      </c>
      <c r="D29" s="485">
        <f>K4</f>
        <v>2022</v>
      </c>
      <c r="E29" s="485" t="s">
        <v>2022</v>
      </c>
      <c r="F29" s="485" t="s">
        <v>2024</v>
      </c>
      <c r="G29" s="485" t="s">
        <v>2036</v>
      </c>
      <c r="H29" s="499">
        <f>M38</f>
        <v>0</v>
      </c>
      <c r="I29" s="438"/>
      <c r="J29" s="584"/>
      <c r="K29" s="585"/>
      <c r="L29" s="585"/>
      <c r="M29" s="599"/>
      <c r="N29" s="757"/>
      <c r="O29" s="758"/>
      <c r="P29" s="758"/>
      <c r="Q29" s="759"/>
      <c r="T29" s="447"/>
      <c r="U29" s="426"/>
      <c r="V29" s="426"/>
      <c r="W29" s="426"/>
    </row>
    <row r="30" spans="1:23" ht="15.75">
      <c r="A30" s="485" t="str">
        <f t="shared" ca="1" si="0"/>
        <v>Cover Page</v>
      </c>
      <c r="B30" s="485">
        <f>ROW()</f>
        <v>30</v>
      </c>
      <c r="C30" s="485" t="str">
        <f>K6</f>
        <v>0606</v>
      </c>
      <c r="D30" s="485">
        <f>K4</f>
        <v>2022</v>
      </c>
      <c r="E30" s="485" t="s">
        <v>2022</v>
      </c>
      <c r="F30" s="485" t="s">
        <v>2024</v>
      </c>
      <c r="G30" s="485" t="s">
        <v>2037</v>
      </c>
      <c r="H30" s="499">
        <f>M38</f>
        <v>0</v>
      </c>
      <c r="I30" s="439"/>
      <c r="J30" s="584"/>
      <c r="K30" s="585"/>
      <c r="L30" s="585"/>
      <c r="M30" s="599"/>
      <c r="N30" s="757"/>
      <c r="O30" s="758"/>
      <c r="P30" s="758"/>
      <c r="Q30" s="759"/>
      <c r="T30" s="447"/>
      <c r="U30" s="426"/>
      <c r="V30" s="426"/>
      <c r="W30" s="426"/>
    </row>
    <row r="31" spans="1:23" ht="15.75">
      <c r="A31" s="485" t="str">
        <f t="shared" ca="1" si="0"/>
        <v>Cover Page</v>
      </c>
      <c r="B31" s="485">
        <f>ROW()</f>
        <v>31</v>
      </c>
      <c r="C31" s="485" t="str">
        <f>K6</f>
        <v>0606</v>
      </c>
      <c r="D31" s="485">
        <f>K4</f>
        <v>2022</v>
      </c>
      <c r="E31" s="485" t="s">
        <v>2022</v>
      </c>
      <c r="F31" s="485" t="s">
        <v>2024</v>
      </c>
      <c r="G31" s="485" t="s">
        <v>2038</v>
      </c>
      <c r="H31" s="499">
        <f>M38</f>
        <v>0</v>
      </c>
      <c r="I31" s="440"/>
      <c r="J31" s="584"/>
      <c r="K31" s="585"/>
      <c r="L31" s="585"/>
      <c r="M31" s="599"/>
      <c r="N31" s="757"/>
      <c r="O31" s="758"/>
      <c r="P31" s="758"/>
      <c r="Q31" s="759"/>
      <c r="T31" s="447"/>
      <c r="U31" s="426"/>
      <c r="V31" s="426"/>
      <c r="W31" s="426"/>
    </row>
    <row r="32" spans="1:23" ht="15.75">
      <c r="A32" s="485" t="str">
        <f t="shared" ca="1" si="0"/>
        <v>Cover Page</v>
      </c>
      <c r="B32" s="485">
        <f>ROW()</f>
        <v>32</v>
      </c>
      <c r="C32" s="485" t="str">
        <f>K6</f>
        <v>0606</v>
      </c>
      <c r="D32" s="485">
        <f>K4</f>
        <v>2022</v>
      </c>
      <c r="E32" s="485" t="s">
        <v>2022</v>
      </c>
      <c r="F32" s="485" t="s">
        <v>2024</v>
      </c>
      <c r="G32" s="485" t="s">
        <v>2039</v>
      </c>
      <c r="H32" s="499">
        <f>M38</f>
        <v>0</v>
      </c>
      <c r="I32" s="438"/>
      <c r="J32" s="584"/>
      <c r="K32" s="585"/>
      <c r="L32" s="585"/>
      <c r="M32" s="599"/>
      <c r="N32" s="757"/>
      <c r="O32" s="758"/>
      <c r="P32" s="758"/>
      <c r="Q32" s="759"/>
      <c r="T32" s="447"/>
      <c r="U32" s="426"/>
      <c r="V32" s="426"/>
      <c r="W32" s="426"/>
    </row>
    <row r="33" spans="1:24" ht="15.75">
      <c r="A33" s="485" t="str">
        <f t="shared" ca="1" si="0"/>
        <v>Cover Page</v>
      </c>
      <c r="B33" s="485">
        <f>ROW()</f>
        <v>33</v>
      </c>
      <c r="C33" s="485" t="str">
        <f>K6</f>
        <v>0606</v>
      </c>
      <c r="D33" s="485">
        <f>K4</f>
        <v>2022</v>
      </c>
      <c r="E33" s="485" t="s">
        <v>2022</v>
      </c>
      <c r="F33" s="485" t="s">
        <v>2024</v>
      </c>
      <c r="G33" s="485" t="s">
        <v>2040</v>
      </c>
      <c r="H33" s="499">
        <f>M38</f>
        <v>0</v>
      </c>
      <c r="I33" s="439"/>
      <c r="J33" s="584"/>
      <c r="K33" s="585"/>
      <c r="L33" s="585"/>
      <c r="M33" s="599"/>
      <c r="N33" s="757"/>
      <c r="O33" s="758"/>
      <c r="P33" s="758"/>
      <c r="Q33" s="759"/>
      <c r="T33" s="447"/>
      <c r="U33" s="426"/>
      <c r="V33" s="426"/>
      <c r="W33" s="426"/>
    </row>
    <row r="34" spans="1:24" ht="15.75">
      <c r="A34" s="485" t="str">
        <f t="shared" ca="1" si="0"/>
        <v>Cover Page</v>
      </c>
      <c r="B34" s="485">
        <f>ROW()</f>
        <v>34</v>
      </c>
      <c r="C34" s="485" t="str">
        <f>K6</f>
        <v>0606</v>
      </c>
      <c r="D34" s="485">
        <f>K4</f>
        <v>2022</v>
      </c>
      <c r="E34" s="485" t="s">
        <v>2022</v>
      </c>
      <c r="F34" s="485" t="s">
        <v>2024</v>
      </c>
      <c r="G34" s="485" t="s">
        <v>2041</v>
      </c>
      <c r="H34" s="499">
        <f>M38</f>
        <v>0</v>
      </c>
      <c r="I34" s="440"/>
      <c r="J34" s="584"/>
      <c r="K34" s="585"/>
      <c r="L34" s="585"/>
      <c r="M34" s="599"/>
      <c r="N34" s="757"/>
      <c r="O34" s="758"/>
      <c r="P34" s="758"/>
      <c r="Q34" s="759"/>
      <c r="R34" s="442"/>
      <c r="S34" s="447"/>
      <c r="T34" s="447"/>
      <c r="U34" s="426"/>
      <c r="V34" s="426"/>
      <c r="W34" s="426"/>
    </row>
    <row r="35" spans="1:24" ht="15.75">
      <c r="A35" s="485" t="str">
        <f t="shared" ca="1" si="0"/>
        <v>Cover Page</v>
      </c>
      <c r="B35" s="485">
        <f>ROW()</f>
        <v>35</v>
      </c>
      <c r="C35" s="485" t="str">
        <f>K6</f>
        <v>0606</v>
      </c>
      <c r="D35" s="485">
        <f>K4</f>
        <v>2022</v>
      </c>
      <c r="E35" s="485" t="s">
        <v>2022</v>
      </c>
      <c r="F35" s="485" t="s">
        <v>2024</v>
      </c>
      <c r="G35" s="485" t="s">
        <v>2042</v>
      </c>
      <c r="H35" s="499">
        <f>M38</f>
        <v>0</v>
      </c>
      <c r="I35" s="438"/>
      <c r="J35" s="716"/>
      <c r="K35" s="717"/>
      <c r="L35" s="717"/>
      <c r="M35" s="718"/>
      <c r="N35" s="744"/>
      <c r="O35" s="745"/>
      <c r="P35" s="745"/>
      <c r="Q35" s="746"/>
      <c r="R35" s="443"/>
      <c r="S35" s="447"/>
      <c r="T35" s="447"/>
      <c r="U35" s="426"/>
      <c r="V35" s="426"/>
      <c r="W35" s="426"/>
    </row>
    <row r="36" spans="1:24" ht="15.75">
      <c r="A36" s="485"/>
      <c r="B36" s="485"/>
      <c r="C36" s="485"/>
      <c r="D36" s="485">
        <f>K4</f>
        <v>2022</v>
      </c>
      <c r="E36" s="485"/>
      <c r="F36" s="485"/>
      <c r="G36" s="485"/>
      <c r="H36" s="499">
        <f>M38</f>
        <v>0</v>
      </c>
      <c r="I36" s="438"/>
      <c r="J36" s="438"/>
      <c r="K36" s="438"/>
      <c r="L36" s="436"/>
      <c r="M36" s="436"/>
      <c r="N36" s="436"/>
      <c r="O36" s="426"/>
      <c r="P36" s="431"/>
      <c r="Q36" s="443"/>
      <c r="R36" s="434"/>
      <c r="S36" s="443"/>
      <c r="T36" s="431"/>
      <c r="U36" s="426"/>
      <c r="V36" s="426"/>
      <c r="W36" s="426"/>
      <c r="X36" s="426"/>
    </row>
    <row r="37" spans="1:24">
      <c r="A37" s="498" t="str">
        <f ca="1">MID(CELL("filename",A26),FIND("]",CELL("filename",A26))+1,256)</f>
        <v>Cover Page</v>
      </c>
      <c r="B37" s="497">
        <f>ROW()</f>
        <v>37</v>
      </c>
      <c r="C37" s="498" t="str">
        <f>K6</f>
        <v>0606</v>
      </c>
      <c r="D37" s="485">
        <f>K4</f>
        <v>2022</v>
      </c>
      <c r="E37" s="485" t="s">
        <v>2022</v>
      </c>
      <c r="F37" s="485" t="s">
        <v>2028</v>
      </c>
      <c r="G37" s="485" t="s">
        <v>2029</v>
      </c>
      <c r="H37" s="499">
        <f>M38</f>
        <v>0</v>
      </c>
      <c r="I37" s="501" t="str">
        <f>"s:\LGS Docs\a_1budget\"&amp;A4&amp;"\"&amp;D4&amp;"\ufb\"&amp;N6</f>
        <v xml:space="preserve">s:\LGS Docs\a_1budget\0606 Greenwich Township - County of Cumberland\2022\ufb\0606_fba_2022.xlsm </v>
      </c>
      <c r="K37" s="501"/>
      <c r="L37" s="501"/>
      <c r="M37" s="501"/>
      <c r="N37" s="646"/>
      <c r="O37" s="646"/>
      <c r="P37" s="646"/>
      <c r="Q37" s="646"/>
      <c r="R37" s="501"/>
    </row>
    <row r="38" spans="1:24">
      <c r="A38" s="498" t="str">
        <f ca="1">MID(CELL("filename",A26),FIND("]",CELL("filename",A26))+1,256)</f>
        <v>Cover Page</v>
      </c>
      <c r="B38" s="497">
        <f>ROW()</f>
        <v>38</v>
      </c>
      <c r="C38" s="498" t="str">
        <f>K6</f>
        <v>0606</v>
      </c>
      <c r="D38" s="485">
        <f>K4</f>
        <v>2022</v>
      </c>
      <c r="E38" s="485" t="s">
        <v>2022</v>
      </c>
      <c r="F38" s="485" t="s">
        <v>2028</v>
      </c>
      <c r="G38" s="485" t="s">
        <v>2028</v>
      </c>
      <c r="H38" s="499">
        <f>M38</f>
        <v>0</v>
      </c>
      <c r="I38" s="501" t="str">
        <f>"s:\LGS Docs\a_1budget_files\"&amp;D4&amp;"\ufb\"&amp;N6</f>
        <v xml:space="preserve">s:\LGS Docs\a_1budget_files\2022\ufb\0606_fba_2022.xlsm </v>
      </c>
      <c r="K38" s="501"/>
      <c r="L38" s="540"/>
      <c r="M38" s="647"/>
      <c r="N38" s="646"/>
      <c r="O38" s="646"/>
      <c r="P38" s="646"/>
      <c r="Q38" s="646"/>
      <c r="R38" s="501"/>
    </row>
    <row r="39" spans="1:24">
      <c r="A39" s="498" t="str">
        <f ca="1">MID(CELL("filename",A27),FIND("]",CELL("filename",A27))+1,256)</f>
        <v>Cover Page</v>
      </c>
      <c r="B39" s="497">
        <f>ROW()</f>
        <v>39</v>
      </c>
      <c r="C39" s="498" t="str">
        <f>K7</f>
        <v>Website:</v>
      </c>
      <c r="D39" s="485">
        <f>K4</f>
        <v>2022</v>
      </c>
      <c r="E39" s="485" t="s">
        <v>2022</v>
      </c>
      <c r="F39" s="485" t="s">
        <v>2028</v>
      </c>
      <c r="G39" s="485" t="s">
        <v>2225</v>
      </c>
      <c r="H39" s="499">
        <f>M38</f>
        <v>0</v>
      </c>
      <c r="I39" s="501"/>
      <c r="K39" s="501"/>
      <c r="L39" s="540"/>
      <c r="M39" s="648"/>
      <c r="N39" s="646"/>
      <c r="O39" s="646"/>
      <c r="P39" s="646"/>
      <c r="Q39" s="646"/>
      <c r="R39" s="501"/>
    </row>
    <row r="40" spans="1:24" ht="17.25" hidden="1" customHeight="1">
      <c r="A40" s="498" t="str">
        <f ca="1">MID(CELL("filename",A27),FIND("]",CELL("filename",A27))+1,256)</f>
        <v>Cover Page</v>
      </c>
      <c r="B40" s="497">
        <f>ROW()</f>
        <v>40</v>
      </c>
      <c r="C40" s="498" t="str">
        <f>K6</f>
        <v>0606</v>
      </c>
      <c r="D40" s="485">
        <f>K4</f>
        <v>2022</v>
      </c>
      <c r="E40" s="485" t="s">
        <v>2022</v>
      </c>
      <c r="F40" s="485" t="s">
        <v>2080</v>
      </c>
      <c r="G40" s="485" t="s">
        <v>2028</v>
      </c>
      <c r="H40" s="499">
        <f>M38</f>
        <v>0</v>
      </c>
      <c r="I40" s="500" t="str">
        <f>N6</f>
        <v xml:space="preserve">0606_fba_2022.xlsm </v>
      </c>
      <c r="J40" s="500" t="str">
        <f>K6</f>
        <v>0606</v>
      </c>
      <c r="K40" s="500" t="str">
        <f>A4</f>
        <v>0606 Greenwich Township - County of Cumberland</v>
      </c>
      <c r="L40" s="500" t="str">
        <f>L7</f>
        <v>www.historicgreenwichnj.org</v>
      </c>
      <c r="M40" s="500" t="str">
        <f>M8</f>
        <v>(856) 491-8375</v>
      </c>
      <c r="N40" s="500" t="str">
        <f>M9</f>
        <v>PO BOX 64</v>
      </c>
      <c r="O40" s="500">
        <f>M10</f>
        <v>0</v>
      </c>
      <c r="P40" s="500" t="s">
        <v>121</v>
      </c>
      <c r="Q40" s="500" t="str">
        <f>O11</f>
        <v>NJ</v>
      </c>
      <c r="R40" s="500" t="str">
        <f>Q11</f>
        <v>08323</v>
      </c>
      <c r="S40" s="426"/>
      <c r="T40" s="426"/>
      <c r="U40" s="426"/>
      <c r="V40" s="426"/>
      <c r="W40" s="426"/>
      <c r="X40" s="426"/>
    </row>
    <row r="41" spans="1:24" ht="16.5" customHeight="1">
      <c r="A41" s="485"/>
      <c r="B41" s="485"/>
      <c r="C41" s="485"/>
      <c r="D41" s="485"/>
      <c r="E41" s="485"/>
      <c r="F41" s="485"/>
      <c r="G41" s="485"/>
      <c r="H41" s="488"/>
      <c r="I41" s="432"/>
      <c r="J41" s="432"/>
      <c r="K41" s="432"/>
      <c r="L41" s="432"/>
      <c r="M41" s="426"/>
      <c r="N41" s="426"/>
      <c r="O41" s="426"/>
      <c r="P41" s="426"/>
      <c r="Q41" s="426"/>
      <c r="R41" s="426"/>
      <c r="S41" s="426"/>
      <c r="T41" s="426"/>
      <c r="U41" s="426"/>
      <c r="V41" s="426"/>
      <c r="W41" s="426"/>
      <c r="X41" s="426"/>
    </row>
    <row r="42" spans="1:24" ht="17.25" customHeight="1">
      <c r="A42" s="485"/>
      <c r="B42" s="485"/>
      <c r="C42" s="485"/>
      <c r="D42" s="485"/>
      <c r="E42" s="485"/>
      <c r="F42" s="485"/>
      <c r="G42" s="485"/>
      <c r="H42" s="488"/>
      <c r="I42" s="428"/>
      <c r="J42" s="428"/>
      <c r="K42" s="428"/>
      <c r="L42" s="428"/>
      <c r="M42" s="426"/>
      <c r="N42" s="426"/>
      <c r="O42" s="426"/>
      <c r="P42" s="426"/>
      <c r="Q42" s="426"/>
      <c r="R42" s="426"/>
      <c r="S42" s="426"/>
      <c r="T42" s="426"/>
      <c r="U42" s="426"/>
      <c r="V42" s="426"/>
      <c r="W42" s="426"/>
      <c r="X42" s="426"/>
    </row>
    <row r="43" spans="1:24" ht="18.75" customHeight="1">
      <c r="A43" s="485"/>
      <c r="B43" s="485"/>
      <c r="C43" s="485"/>
      <c r="D43" s="485"/>
      <c r="E43" s="485"/>
      <c r="F43" s="485"/>
      <c r="G43" s="485"/>
      <c r="H43" s="488"/>
      <c r="I43" s="432"/>
      <c r="J43" s="432"/>
      <c r="K43" s="432"/>
      <c r="L43" s="432"/>
      <c r="M43" s="426"/>
      <c r="N43" s="426"/>
      <c r="O43" s="426"/>
      <c r="P43" s="426"/>
      <c r="Q43" s="430"/>
      <c r="R43" s="427"/>
      <c r="S43" s="427"/>
      <c r="T43" s="426"/>
      <c r="U43" s="426"/>
      <c r="V43" s="426"/>
      <c r="W43" s="426"/>
      <c r="X43" s="426"/>
    </row>
    <row r="44" spans="1:24" ht="26.25" customHeight="1">
      <c r="A44" s="485"/>
      <c r="B44" s="485"/>
      <c r="C44" s="485"/>
      <c r="D44" s="485"/>
      <c r="E44" s="485"/>
      <c r="F44" s="485"/>
      <c r="G44" s="485"/>
      <c r="H44" s="488"/>
      <c r="I44" s="428"/>
      <c r="J44" s="428"/>
      <c r="K44" s="428"/>
      <c r="L44" s="428"/>
      <c r="M44" s="426"/>
      <c r="N44" s="426"/>
      <c r="O44" s="426"/>
      <c r="P44" s="426"/>
      <c r="Q44" s="430"/>
      <c r="R44" s="427"/>
      <c r="S44" s="427"/>
      <c r="T44" s="426"/>
      <c r="U44" s="426"/>
      <c r="V44" s="426"/>
      <c r="W44" s="426"/>
      <c r="X44" s="426"/>
    </row>
    <row r="45" spans="1:24" ht="15.75">
      <c r="A45" s="485"/>
      <c r="B45" s="485"/>
      <c r="C45" s="485"/>
      <c r="D45" s="485"/>
      <c r="E45" s="485"/>
      <c r="F45" s="485"/>
      <c r="G45" s="485"/>
      <c r="H45" s="488"/>
      <c r="I45" s="432"/>
      <c r="J45" s="432"/>
      <c r="K45" s="432"/>
      <c r="L45" s="432"/>
      <c r="M45" s="426"/>
      <c r="N45" s="426"/>
      <c r="O45" s="426"/>
      <c r="P45" s="541"/>
      <c r="Q45" s="430"/>
      <c r="R45" s="427"/>
      <c r="S45" s="427"/>
      <c r="T45" s="426"/>
      <c r="U45" s="426"/>
      <c r="V45" s="426"/>
      <c r="W45" s="426"/>
      <c r="X45" s="426"/>
    </row>
    <row r="46" spans="1:24" ht="30" customHeight="1">
      <c r="A46" s="485"/>
      <c r="B46" s="485"/>
      <c r="C46" s="485"/>
      <c r="D46" s="485"/>
      <c r="E46" s="485"/>
      <c r="F46" s="485"/>
      <c r="G46" s="485"/>
      <c r="H46" s="488"/>
      <c r="I46" s="428"/>
      <c r="J46" s="428"/>
      <c r="K46" s="428"/>
      <c r="L46" s="428"/>
      <c r="M46" s="426"/>
      <c r="N46" s="426"/>
      <c r="O46" s="426"/>
      <c r="P46" s="426"/>
      <c r="Q46" s="430"/>
      <c r="R46" s="427"/>
      <c r="S46" s="431"/>
      <c r="T46" s="435"/>
      <c r="U46" s="431"/>
      <c r="V46" s="431"/>
      <c r="W46" s="431"/>
      <c r="X46" s="426"/>
    </row>
    <row r="47" spans="1:24" ht="15.75">
      <c r="A47" s="485"/>
      <c r="B47" s="485"/>
      <c r="C47" s="485"/>
      <c r="D47" s="485"/>
      <c r="E47" s="485"/>
      <c r="F47" s="485"/>
      <c r="G47" s="485"/>
      <c r="H47" s="488"/>
      <c r="I47" s="428"/>
      <c r="J47" s="428"/>
      <c r="K47" s="433"/>
      <c r="L47" s="434"/>
      <c r="M47" s="426"/>
      <c r="N47" s="426"/>
      <c r="O47" s="426"/>
      <c r="P47" s="426"/>
      <c r="Q47" s="430"/>
      <c r="R47" s="427"/>
      <c r="S47" s="431"/>
      <c r="T47" s="431"/>
      <c r="U47" s="431"/>
      <c r="V47" s="431"/>
      <c r="W47" s="431"/>
      <c r="X47" s="426"/>
    </row>
    <row r="48" spans="1:24" ht="30" customHeight="1">
      <c r="A48" s="485"/>
      <c r="B48" s="485"/>
      <c r="C48" s="485"/>
      <c r="D48" s="485"/>
      <c r="E48" s="485"/>
      <c r="F48" s="485"/>
      <c r="G48" s="485"/>
      <c r="H48" s="488"/>
      <c r="I48" s="426"/>
      <c r="J48" s="426"/>
      <c r="K48" s="426"/>
      <c r="L48" s="426"/>
      <c r="M48" s="426"/>
      <c r="N48" s="426"/>
      <c r="O48" s="426"/>
      <c r="P48" s="426"/>
      <c r="Q48" s="426"/>
      <c r="R48" s="426"/>
      <c r="S48" s="431"/>
      <c r="T48" s="431"/>
      <c r="U48" s="431"/>
      <c r="V48" s="431"/>
      <c r="W48" s="431"/>
      <c r="X48" s="426"/>
    </row>
    <row r="49" spans="1:24" ht="15.75">
      <c r="A49" s="485"/>
      <c r="B49" s="485"/>
      <c r="C49" s="485"/>
      <c r="D49" s="485"/>
      <c r="E49" s="485"/>
      <c r="F49" s="485"/>
      <c r="G49" s="485"/>
      <c r="H49" s="488"/>
      <c r="I49" s="426"/>
      <c r="J49" s="426"/>
      <c r="K49" s="426"/>
      <c r="L49" s="426"/>
      <c r="M49" s="426"/>
      <c r="N49" s="426"/>
      <c r="O49" s="429"/>
      <c r="P49" s="426"/>
      <c r="Q49" s="426"/>
      <c r="R49" s="426"/>
      <c r="S49" s="431"/>
      <c r="T49" s="431"/>
      <c r="U49" s="431"/>
      <c r="V49" s="431"/>
      <c r="W49" s="431"/>
      <c r="X49" s="426"/>
    </row>
    <row r="50" spans="1:24" ht="15.75">
      <c r="A50" s="485"/>
      <c r="B50" s="485"/>
      <c r="C50" s="485"/>
      <c r="D50" s="485"/>
      <c r="E50" s="485"/>
      <c r="F50" s="485"/>
      <c r="G50" s="485"/>
      <c r="H50" s="488"/>
      <c r="I50" s="426"/>
      <c r="J50" s="426"/>
      <c r="K50" s="426"/>
      <c r="L50" s="426"/>
      <c r="M50" s="426"/>
      <c r="N50" s="426"/>
      <c r="O50" s="426"/>
      <c r="P50" s="426"/>
      <c r="Q50" s="426"/>
      <c r="R50" s="426"/>
      <c r="S50" s="431"/>
      <c r="T50" s="431"/>
      <c r="U50" s="431"/>
      <c r="V50" s="431"/>
      <c r="W50" s="431"/>
      <c r="X50" s="426"/>
    </row>
    <row r="51" spans="1:24" ht="15.75">
      <c r="A51" s="485"/>
      <c r="B51" s="485"/>
      <c r="C51" s="485"/>
      <c r="D51" s="485"/>
      <c r="E51" s="485"/>
      <c r="F51" s="485"/>
      <c r="G51" s="485"/>
      <c r="H51" s="488"/>
      <c r="I51" s="426"/>
      <c r="J51" s="426"/>
      <c r="K51" s="426"/>
      <c r="L51" s="426"/>
      <c r="M51" s="426"/>
      <c r="N51" s="426"/>
      <c r="O51" s="426"/>
      <c r="P51" s="426"/>
      <c r="Q51" s="426"/>
      <c r="R51" s="426"/>
      <c r="S51" s="426"/>
      <c r="T51" s="426"/>
      <c r="U51" s="426"/>
      <c r="V51" s="426"/>
      <c r="W51" s="426"/>
      <c r="X51" s="426"/>
    </row>
    <row r="52" spans="1:24" ht="15.75">
      <c r="A52" s="485"/>
      <c r="B52" s="485"/>
      <c r="C52" s="485"/>
      <c r="D52" s="485"/>
      <c r="E52" s="485"/>
      <c r="F52" s="485"/>
      <c r="G52" s="485"/>
      <c r="H52" s="485"/>
      <c r="I52" s="426"/>
      <c r="J52" s="426"/>
      <c r="K52" s="426"/>
      <c r="L52" s="426"/>
      <c r="M52" s="426"/>
      <c r="N52" s="426"/>
      <c r="O52" s="426"/>
      <c r="P52" s="426"/>
      <c r="Q52" s="426"/>
      <c r="R52" s="426"/>
      <c r="S52" s="426"/>
      <c r="T52" s="426"/>
      <c r="U52" s="426"/>
      <c r="V52" s="426"/>
      <c r="W52" s="426"/>
      <c r="X52" s="426"/>
    </row>
  </sheetData>
  <sheetProtection algorithmName="SHA-512" hashValue="LD4xO97yNqTvj+dxqpkuOU9pr/6TkTEQtgb1r1o4UPPqjh1TqwKuJiEIyC5/BVJSh6HUANSObNdSpMMvlIs+VQ==" saltValue="2Dmd6G0IjXqWfwRiEosPiA==" spinCount="100000" sheet="1" objects="1" scenarios="1"/>
  <mergeCells count="23">
    <mergeCell ref="J2:Q2"/>
    <mergeCell ref="J1:Q1"/>
    <mergeCell ref="N20:Q20"/>
    <mergeCell ref="N35:Q35"/>
    <mergeCell ref="N34:Q34"/>
    <mergeCell ref="N33:Q33"/>
    <mergeCell ref="N32:Q32"/>
    <mergeCell ref="N31:Q31"/>
    <mergeCell ref="N30:Q30"/>
    <mergeCell ref="N29:Q29"/>
    <mergeCell ref="N28:Q28"/>
    <mergeCell ref="N27:Q27"/>
    <mergeCell ref="N26:Q26"/>
    <mergeCell ref="N25:Q25"/>
    <mergeCell ref="N18:Q18"/>
    <mergeCell ref="N16:Q16"/>
    <mergeCell ref="N22:Q22"/>
    <mergeCell ref="K5:M5"/>
    <mergeCell ref="L7:Q7"/>
    <mergeCell ref="M9:Q9"/>
    <mergeCell ref="M10:Q10"/>
    <mergeCell ref="N14:Q14"/>
    <mergeCell ref="J11:K11"/>
  </mergeCells>
  <printOptions horizontalCentered="1" verticalCentered="1"/>
  <pageMargins left="0.2" right="0.2" top="0.25" bottom="0.25" header="0.3" footer="0.3"/>
  <pageSetup paperSize="5" orientation="landscape" horizontalDpi="4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ltText="afaf">
                <anchor moveWithCells="1">
                  <from>
                    <xdr:col>10</xdr:col>
                    <xdr:colOff>0</xdr:colOff>
                    <xdr:row>4</xdr:row>
                    <xdr:rowOff>38100</xdr:rowOff>
                  </from>
                  <to>
                    <xdr:col>13</xdr:col>
                    <xdr:colOff>371475</xdr:colOff>
                    <xdr:row>4</xdr:row>
                    <xdr:rowOff>266700</xdr:rowOff>
                  </to>
                </anchor>
              </controlPr>
            </control>
          </mc:Choice>
        </mc:AlternateContent>
        <mc:AlternateContent xmlns:mc="http://schemas.openxmlformats.org/markup-compatibility/2006">
          <mc:Choice Requires="x14">
            <control shapeId="1033" r:id="rId5" name="Drop Down 9">
              <controlPr defaultSize="0" autoLine="0" autoPict="0" altText="afaf">
                <anchor moveWithCells="1">
                  <from>
                    <xdr:col>16</xdr:col>
                    <xdr:colOff>28575</xdr:colOff>
                    <xdr:row>4</xdr:row>
                    <xdr:rowOff>47625</xdr:rowOff>
                  </from>
                  <to>
                    <xdr:col>16</xdr:col>
                    <xdr:colOff>1057275</xdr:colOff>
                    <xdr:row>4</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S39"/>
  <sheetViews>
    <sheetView topLeftCell="J1" workbookViewId="0">
      <selection activeCell="V30" sqref="V30"/>
    </sheetView>
  </sheetViews>
  <sheetFormatPr defaultColWidth="10" defaultRowHeight="15"/>
  <cols>
    <col min="1" max="9" width="10" style="152" hidden="1" customWidth="1"/>
    <col min="10" max="10" width="54.5703125" style="152" bestFit="1" customWidth="1"/>
    <col min="11" max="11" width="18" style="172" customWidth="1"/>
    <col min="12" max="13" width="16.140625" style="172" customWidth="1"/>
    <col min="14" max="14" width="17.140625" style="152" customWidth="1"/>
    <col min="15" max="15" width="16.7109375" style="152" customWidth="1"/>
    <col min="16" max="16" width="15.85546875" style="152" customWidth="1"/>
    <col min="17" max="18" width="10" style="152"/>
    <col min="19" max="19" width="10" style="152" hidden="1" customWidth="1"/>
    <col min="20" max="16384" width="10" style="152"/>
  </cols>
  <sheetData>
    <row r="1" spans="1:16" ht="18.75">
      <c r="A1" s="485" t="str">
        <f ca="1">MID(CELL("filename",A2),FIND("]",CELL("filename",A2))+1,256)</f>
        <v>UFB-8 Health Benefits</v>
      </c>
      <c r="B1" s="485">
        <f>ROW()</f>
        <v>1</v>
      </c>
      <c r="C1" s="485" t="str">
        <f>'Cover Page'!K6</f>
        <v>0606</v>
      </c>
      <c r="D1" s="485">
        <f>'Cover Page'!K4</f>
        <v>2022</v>
      </c>
      <c r="E1" s="485" t="s">
        <v>2022</v>
      </c>
      <c r="F1" s="485" t="s">
        <v>121</v>
      </c>
      <c r="G1" s="485"/>
      <c r="H1" s="499">
        <f>'Cover Page'!M38</f>
        <v>0</v>
      </c>
      <c r="J1" s="763" t="s">
        <v>276</v>
      </c>
      <c r="K1" s="763"/>
      <c r="L1" s="763"/>
      <c r="M1" s="763"/>
    </row>
    <row r="2" spans="1:16" ht="57.75">
      <c r="A2" s="485" t="str">
        <f ca="1">MID(CELL("filename",A2),FIND("]",CELL("filename",A2))+1,256)</f>
        <v>UFB-8 Health Benefits</v>
      </c>
      <c r="B2" s="485">
        <f>ROW()</f>
        <v>2</v>
      </c>
      <c r="C2" s="485" t="str">
        <f>'Cover Page'!K6</f>
        <v>0606</v>
      </c>
      <c r="D2" s="485">
        <f>'Cover Page'!K4</f>
        <v>2022</v>
      </c>
      <c r="E2" s="485" t="s">
        <v>2022</v>
      </c>
      <c r="F2" s="485" t="s">
        <v>121</v>
      </c>
      <c r="G2" s="485" t="s">
        <v>121</v>
      </c>
      <c r="H2" s="499">
        <f>'Cover Page'!M38</f>
        <v>0</v>
      </c>
      <c r="J2" s="153"/>
      <c r="K2" s="154" t="s">
        <v>179</v>
      </c>
      <c r="L2" s="154" t="s">
        <v>180</v>
      </c>
      <c r="M2" s="154" t="s">
        <v>181</v>
      </c>
      <c r="N2" s="154" t="s">
        <v>2286</v>
      </c>
      <c r="O2" s="154" t="s">
        <v>2290</v>
      </c>
      <c r="P2" s="154" t="s">
        <v>2289</v>
      </c>
    </row>
    <row r="3" spans="1:16" hidden="1">
      <c r="A3" s="485" t="str">
        <f t="shared" ref="A3:A32" ca="1" si="0">MID(CELL("filename",A3),FIND("]",CELL("filename",A3))+1,256)</f>
        <v>UFB-8 Health Benefits</v>
      </c>
      <c r="B3" s="485">
        <f>ROW()</f>
        <v>3</v>
      </c>
      <c r="C3" s="485" t="str">
        <f>'Cover Page'!K6</f>
        <v>0606</v>
      </c>
      <c r="D3" s="485">
        <f>'Cover Page'!K4</f>
        <v>2022</v>
      </c>
      <c r="E3" s="485" t="s">
        <v>2022</v>
      </c>
      <c r="F3" s="485" t="s">
        <v>2160</v>
      </c>
      <c r="G3" s="485" t="s">
        <v>121</v>
      </c>
      <c r="H3" s="499">
        <f>'Cover Page'!M38</f>
        <v>0</v>
      </c>
      <c r="J3" s="155"/>
      <c r="K3" s="156"/>
      <c r="L3" s="156"/>
      <c r="M3" s="156"/>
      <c r="N3" s="156"/>
      <c r="O3" s="156"/>
      <c r="P3" s="156"/>
    </row>
    <row r="4" spans="1:16">
      <c r="A4" s="485" t="str">
        <f t="shared" ca="1" si="0"/>
        <v>UFB-8 Health Benefits</v>
      </c>
      <c r="B4" s="485">
        <f>ROW()</f>
        <v>4</v>
      </c>
      <c r="C4" s="485" t="str">
        <f>'Cover Page'!K6</f>
        <v>0606</v>
      </c>
      <c r="D4" s="485">
        <f>'Cover Page'!K4</f>
        <v>2022</v>
      </c>
      <c r="E4" s="485" t="s">
        <v>2022</v>
      </c>
      <c r="F4" s="485" t="s">
        <v>121</v>
      </c>
      <c r="G4" s="485" t="s">
        <v>121</v>
      </c>
      <c r="H4" s="499">
        <f>'Cover Page'!M38</f>
        <v>0</v>
      </c>
      <c r="J4" s="157" t="s">
        <v>182</v>
      </c>
      <c r="K4" s="158"/>
      <c r="L4" s="158"/>
      <c r="M4" s="158"/>
      <c r="N4" s="158"/>
      <c r="O4" s="158"/>
      <c r="P4" s="158"/>
    </row>
    <row r="5" spans="1:16">
      <c r="A5" s="485" t="str">
        <f t="shared" ca="1" si="0"/>
        <v>UFB-8 Health Benefits</v>
      </c>
      <c r="B5" s="485">
        <f>ROW()</f>
        <v>5</v>
      </c>
      <c r="C5" s="485" t="str">
        <f>'Cover Page'!K6</f>
        <v>0606</v>
      </c>
      <c r="D5" s="485">
        <f>'Cover Page'!K4</f>
        <v>2022</v>
      </c>
      <c r="E5" s="485" t="s">
        <v>2022</v>
      </c>
      <c r="F5" s="485" t="s">
        <v>2167</v>
      </c>
      <c r="G5" s="485" t="s">
        <v>2161</v>
      </c>
      <c r="H5" s="499">
        <f>'Cover Page'!M38</f>
        <v>0</v>
      </c>
      <c r="J5" s="159" t="s">
        <v>183</v>
      </c>
      <c r="K5" s="160"/>
      <c r="L5" s="268"/>
      <c r="M5" s="269">
        <f>K5*L5</f>
        <v>0</v>
      </c>
      <c r="N5" s="160"/>
      <c r="O5" s="268"/>
      <c r="P5" s="269">
        <f>N5*O5</f>
        <v>0</v>
      </c>
    </row>
    <row r="6" spans="1:16">
      <c r="A6" s="485" t="str">
        <f t="shared" ca="1" si="0"/>
        <v>UFB-8 Health Benefits</v>
      </c>
      <c r="B6" s="485">
        <f>ROW()</f>
        <v>6</v>
      </c>
      <c r="C6" s="485" t="str">
        <f>'Cover Page'!K6</f>
        <v>0606</v>
      </c>
      <c r="D6" s="485">
        <f>'Cover Page'!K4</f>
        <v>2022</v>
      </c>
      <c r="E6" s="485" t="s">
        <v>2022</v>
      </c>
      <c r="F6" s="485" t="s">
        <v>2167</v>
      </c>
      <c r="G6" s="485" t="s">
        <v>2162</v>
      </c>
      <c r="H6" s="499">
        <f>'Cover Page'!M38</f>
        <v>0</v>
      </c>
      <c r="J6" s="159" t="s">
        <v>184</v>
      </c>
      <c r="K6" s="160"/>
      <c r="L6" s="268"/>
      <c r="M6" s="269">
        <f>K6*L6</f>
        <v>0</v>
      </c>
      <c r="N6" s="160"/>
      <c r="O6" s="268"/>
      <c r="P6" s="269">
        <f>N6*O6</f>
        <v>0</v>
      </c>
    </row>
    <row r="7" spans="1:16">
      <c r="A7" s="485" t="str">
        <f t="shared" ca="1" si="0"/>
        <v>UFB-8 Health Benefits</v>
      </c>
      <c r="B7" s="485">
        <f>ROW()</f>
        <v>7</v>
      </c>
      <c r="C7" s="485" t="str">
        <f>'Cover Page'!K6</f>
        <v>0606</v>
      </c>
      <c r="D7" s="485">
        <f>'Cover Page'!K4</f>
        <v>2022</v>
      </c>
      <c r="E7" s="485" t="s">
        <v>2022</v>
      </c>
      <c r="F7" s="485" t="s">
        <v>2167</v>
      </c>
      <c r="G7" s="485" t="s">
        <v>2163</v>
      </c>
      <c r="H7" s="499">
        <f>'Cover Page'!M38</f>
        <v>0</v>
      </c>
      <c r="J7" s="159" t="s">
        <v>185</v>
      </c>
      <c r="K7" s="160"/>
      <c r="L7" s="268"/>
      <c r="M7" s="269">
        <f>K7*L7</f>
        <v>0</v>
      </c>
      <c r="N7" s="160"/>
      <c r="O7" s="268"/>
      <c r="P7" s="269">
        <f>N7*O7</f>
        <v>0</v>
      </c>
    </row>
    <row r="8" spans="1:16">
      <c r="A8" s="485" t="str">
        <f t="shared" ca="1" si="0"/>
        <v>UFB-8 Health Benefits</v>
      </c>
      <c r="B8" s="485">
        <f>ROW()</f>
        <v>8</v>
      </c>
      <c r="C8" s="485" t="str">
        <f>'Cover Page'!K6</f>
        <v>0606</v>
      </c>
      <c r="D8" s="485">
        <f>'Cover Page'!K4</f>
        <v>2022</v>
      </c>
      <c r="E8" s="485" t="s">
        <v>2022</v>
      </c>
      <c r="F8" s="485" t="s">
        <v>2167</v>
      </c>
      <c r="G8" s="485" t="s">
        <v>2164</v>
      </c>
      <c r="H8" s="499">
        <f>'Cover Page'!M38</f>
        <v>0</v>
      </c>
      <c r="J8" s="159" t="s">
        <v>186</v>
      </c>
      <c r="K8" s="160"/>
      <c r="L8" s="268"/>
      <c r="M8" s="269">
        <f>K8*L8</f>
        <v>0</v>
      </c>
      <c r="N8" s="160"/>
      <c r="O8" s="268"/>
      <c r="P8" s="269">
        <f>N8*O8</f>
        <v>0</v>
      </c>
    </row>
    <row r="9" spans="1:16">
      <c r="A9" s="485" t="str">
        <f t="shared" ca="1" si="0"/>
        <v>UFB-8 Health Benefits</v>
      </c>
      <c r="B9" s="485">
        <f>ROW()</f>
        <v>9</v>
      </c>
      <c r="C9" s="485" t="str">
        <f>'Cover Page'!K6</f>
        <v>0606</v>
      </c>
      <c r="D9" s="485">
        <f>'Cover Page'!K4</f>
        <v>2022</v>
      </c>
      <c r="E9" s="485" t="s">
        <v>2022</v>
      </c>
      <c r="F9" s="485" t="s">
        <v>2167</v>
      </c>
      <c r="G9" s="485" t="s">
        <v>2165</v>
      </c>
      <c r="H9" s="499">
        <f>'Cover Page'!M38</f>
        <v>0</v>
      </c>
      <c r="J9" s="159" t="s">
        <v>187</v>
      </c>
      <c r="K9" s="167"/>
      <c r="L9" s="549"/>
      <c r="M9" s="550"/>
      <c r="N9" s="167"/>
      <c r="O9" s="549"/>
      <c r="P9" s="550"/>
    </row>
    <row r="10" spans="1:16">
      <c r="A10" s="485" t="str">
        <f ca="1">MID(CELL("filename",A10),FIND("]",CELL("filename",A10))+1,256)</f>
        <v>UFB-8 Health Benefits</v>
      </c>
      <c r="B10" s="485">
        <f>ROW()</f>
        <v>10</v>
      </c>
      <c r="C10" s="485" t="str">
        <f>'Cover Page'!K6</f>
        <v>0606</v>
      </c>
      <c r="D10" s="485">
        <f>'Cover Page'!K4</f>
        <v>2022</v>
      </c>
      <c r="E10" s="485" t="s">
        <v>2022</v>
      </c>
      <c r="F10" s="485" t="s">
        <v>2167</v>
      </c>
      <c r="G10" s="485" t="s">
        <v>2166</v>
      </c>
      <c r="H10" s="499">
        <f>'Cover Page'!M38</f>
        <v>0</v>
      </c>
      <c r="J10" s="159" t="s">
        <v>188</v>
      </c>
      <c r="K10" s="592">
        <f>SUM(K5:K8)</f>
        <v>0</v>
      </c>
      <c r="L10" s="549"/>
      <c r="M10" s="270">
        <f t="shared" ref="M10" si="1">SUM(M5:M9)</f>
        <v>0</v>
      </c>
      <c r="N10" s="592">
        <f>SUM(N5:N8)</f>
        <v>0</v>
      </c>
      <c r="O10" s="549"/>
      <c r="P10" s="270">
        <f t="shared" ref="P10" si="2">SUM(P5:P9)</f>
        <v>0</v>
      </c>
    </row>
    <row r="11" spans="1:16" ht="3.75" customHeight="1">
      <c r="A11" s="485" t="str">
        <f ca="1">MID(CELL("filename",A11),FIND("]",CELL("filename",A11))+1,256)</f>
        <v>UFB-8 Health Benefits</v>
      </c>
      <c r="B11" s="485">
        <f>ROW()</f>
        <v>11</v>
      </c>
      <c r="C11" s="485" t="str">
        <f>'Cover Page'!K6</f>
        <v>0606</v>
      </c>
      <c r="D11" s="485">
        <f>'Cover Page'!K4</f>
        <v>2022</v>
      </c>
      <c r="E11" s="485" t="s">
        <v>2022</v>
      </c>
      <c r="F11" s="485" t="s">
        <v>2160</v>
      </c>
      <c r="G11" s="485" t="s">
        <v>2025</v>
      </c>
      <c r="H11" s="499">
        <f>'Cover Page'!M38</f>
        <v>0</v>
      </c>
      <c r="J11" s="161"/>
      <c r="K11" s="162"/>
      <c r="L11" s="163"/>
      <c r="M11" s="164"/>
      <c r="N11" s="162"/>
      <c r="O11" s="163"/>
      <c r="P11" s="164"/>
    </row>
    <row r="12" spans="1:16">
      <c r="A12" s="485" t="str">
        <f ca="1">MID(CELL("filename",A12),FIND("]",CELL("filename",A12))+1,256)</f>
        <v>UFB-8 Health Benefits</v>
      </c>
      <c r="B12" s="485">
        <f>ROW()</f>
        <v>12</v>
      </c>
      <c r="C12" s="485" t="str">
        <f>'Cover Page'!K6</f>
        <v>0606</v>
      </c>
      <c r="D12" s="485">
        <f>'Cover Page'!K4</f>
        <v>2022</v>
      </c>
      <c r="E12" s="485" t="s">
        <v>2022</v>
      </c>
      <c r="F12" s="485" t="s">
        <v>121</v>
      </c>
      <c r="G12" s="485" t="s">
        <v>121</v>
      </c>
      <c r="H12" s="499">
        <f>'Cover Page'!M38</f>
        <v>0</v>
      </c>
      <c r="J12" s="157" t="s">
        <v>189</v>
      </c>
      <c r="K12" s="158"/>
      <c r="L12" s="158"/>
      <c r="M12" s="165"/>
      <c r="N12" s="158"/>
      <c r="O12" s="158"/>
      <c r="P12" s="165"/>
    </row>
    <row r="13" spans="1:16">
      <c r="A13" s="485" t="str">
        <f ca="1">MID(CELL("filename",A13),FIND("]",CELL("filename",A13))+1,256)</f>
        <v>UFB-8 Health Benefits</v>
      </c>
      <c r="B13" s="485">
        <f>ROW()</f>
        <v>13</v>
      </c>
      <c r="C13" s="485" t="str">
        <f>'Cover Page'!K6</f>
        <v>0606</v>
      </c>
      <c r="D13" s="485">
        <f>'Cover Page'!K4</f>
        <v>2022</v>
      </c>
      <c r="E13" s="485" t="s">
        <v>2022</v>
      </c>
      <c r="F13" s="485" t="s">
        <v>2168</v>
      </c>
      <c r="G13" s="485" t="s">
        <v>2161</v>
      </c>
      <c r="H13" s="499">
        <f>'Cover Page'!M38</f>
        <v>0</v>
      </c>
      <c r="J13" s="159" t="s">
        <v>183</v>
      </c>
      <c r="K13" s="293"/>
      <c r="L13" s="268"/>
      <c r="M13" s="269">
        <f>K13*L13</f>
        <v>0</v>
      </c>
      <c r="N13" s="293"/>
      <c r="O13" s="268"/>
      <c r="P13" s="269">
        <f>N13*O13</f>
        <v>0</v>
      </c>
    </row>
    <row r="14" spans="1:16">
      <c r="A14" s="485" t="str">
        <f t="shared" ca="1" si="0"/>
        <v>UFB-8 Health Benefits</v>
      </c>
      <c r="B14" s="485">
        <f>ROW()</f>
        <v>14</v>
      </c>
      <c r="C14" s="485" t="str">
        <f>'Cover Page'!K6</f>
        <v>0606</v>
      </c>
      <c r="D14" s="485">
        <f>'Cover Page'!K4</f>
        <v>2022</v>
      </c>
      <c r="E14" s="485" t="s">
        <v>2022</v>
      </c>
      <c r="F14" s="485" t="s">
        <v>2168</v>
      </c>
      <c r="G14" s="485" t="s">
        <v>2162</v>
      </c>
      <c r="H14" s="499">
        <f>'Cover Page'!M38</f>
        <v>0</v>
      </c>
      <c r="J14" s="159" t="s">
        <v>184</v>
      </c>
      <c r="K14" s="293"/>
      <c r="L14" s="268"/>
      <c r="M14" s="269">
        <f>K14*L14</f>
        <v>0</v>
      </c>
      <c r="N14" s="293"/>
      <c r="O14" s="268"/>
      <c r="P14" s="269">
        <f>N14*O14</f>
        <v>0</v>
      </c>
    </row>
    <row r="15" spans="1:16">
      <c r="A15" s="485" t="str">
        <f t="shared" ca="1" si="0"/>
        <v>UFB-8 Health Benefits</v>
      </c>
      <c r="B15" s="485">
        <f>ROW()</f>
        <v>15</v>
      </c>
      <c r="C15" s="485" t="str">
        <f>'Cover Page'!K6</f>
        <v>0606</v>
      </c>
      <c r="D15" s="485">
        <f>'Cover Page'!K4</f>
        <v>2022</v>
      </c>
      <c r="E15" s="485" t="s">
        <v>2022</v>
      </c>
      <c r="F15" s="485" t="s">
        <v>2168</v>
      </c>
      <c r="G15" s="485" t="s">
        <v>2163</v>
      </c>
      <c r="H15" s="499">
        <f>'Cover Page'!M38</f>
        <v>0</v>
      </c>
      <c r="J15" s="159" t="s">
        <v>185</v>
      </c>
      <c r="K15" s="293"/>
      <c r="L15" s="268"/>
      <c r="M15" s="269">
        <f>K15*L15</f>
        <v>0</v>
      </c>
      <c r="N15" s="293"/>
      <c r="O15" s="268"/>
      <c r="P15" s="269">
        <f>N15*O15</f>
        <v>0</v>
      </c>
    </row>
    <row r="16" spans="1:16">
      <c r="A16" s="485" t="str">
        <f t="shared" ca="1" si="0"/>
        <v>UFB-8 Health Benefits</v>
      </c>
      <c r="B16" s="485">
        <f>ROW()</f>
        <v>16</v>
      </c>
      <c r="C16" s="485" t="str">
        <f>'Cover Page'!K6</f>
        <v>0606</v>
      </c>
      <c r="D16" s="485">
        <f>'Cover Page'!K4</f>
        <v>2022</v>
      </c>
      <c r="E16" s="485" t="s">
        <v>2022</v>
      </c>
      <c r="F16" s="485" t="s">
        <v>2168</v>
      </c>
      <c r="G16" s="485" t="s">
        <v>2164</v>
      </c>
      <c r="H16" s="499">
        <f>'Cover Page'!M38</f>
        <v>0</v>
      </c>
      <c r="J16" s="159" t="s">
        <v>186</v>
      </c>
      <c r="K16" s="293"/>
      <c r="L16" s="268"/>
      <c r="M16" s="269">
        <f>K16*L16</f>
        <v>0</v>
      </c>
      <c r="N16" s="293"/>
      <c r="O16" s="268"/>
      <c r="P16" s="269">
        <f>N16*O16</f>
        <v>0</v>
      </c>
    </row>
    <row r="17" spans="1:19">
      <c r="A17" s="485" t="str">
        <f t="shared" ca="1" si="0"/>
        <v>UFB-8 Health Benefits</v>
      </c>
      <c r="B17" s="485">
        <f>ROW()</f>
        <v>17</v>
      </c>
      <c r="C17" s="485" t="str">
        <f>'Cover Page'!K6</f>
        <v>0606</v>
      </c>
      <c r="D17" s="485">
        <f>'Cover Page'!K4</f>
        <v>2022</v>
      </c>
      <c r="E17" s="485" t="s">
        <v>2022</v>
      </c>
      <c r="F17" s="485" t="s">
        <v>2168</v>
      </c>
      <c r="G17" s="485" t="s">
        <v>2165</v>
      </c>
      <c r="H17" s="499">
        <f>'Cover Page'!M38</f>
        <v>0</v>
      </c>
      <c r="J17" s="159" t="s">
        <v>187</v>
      </c>
      <c r="K17" s="294"/>
      <c r="L17" s="549"/>
      <c r="M17" s="550"/>
      <c r="N17" s="294"/>
      <c r="O17" s="549"/>
      <c r="P17" s="550"/>
    </row>
    <row r="18" spans="1:19">
      <c r="A18" s="485" t="str">
        <f t="shared" ca="1" si="0"/>
        <v>UFB-8 Health Benefits</v>
      </c>
      <c r="B18" s="485">
        <f>ROW()</f>
        <v>18</v>
      </c>
      <c r="C18" s="485" t="str">
        <f>'Cover Page'!K6</f>
        <v>0606</v>
      </c>
      <c r="D18" s="485">
        <f>'Cover Page'!K4</f>
        <v>2022</v>
      </c>
      <c r="E18" s="485" t="s">
        <v>2022</v>
      </c>
      <c r="F18" s="485" t="s">
        <v>2168</v>
      </c>
      <c r="G18" s="485" t="s">
        <v>2166</v>
      </c>
      <c r="H18" s="499">
        <f>'Cover Page'!M38</f>
        <v>0</v>
      </c>
      <c r="J18" s="159" t="s">
        <v>188</v>
      </c>
      <c r="K18" s="592">
        <f>SUM(K13:K16)</f>
        <v>0</v>
      </c>
      <c r="L18" s="549"/>
      <c r="M18" s="270">
        <f t="shared" ref="M18" si="3">SUM(M13:M17)</f>
        <v>0</v>
      </c>
      <c r="N18" s="592">
        <f>SUM(N13:N16)</f>
        <v>0</v>
      </c>
      <c r="O18" s="549"/>
      <c r="P18" s="270">
        <f t="shared" ref="P18" si="4">SUM(P13:P17)</f>
        <v>0</v>
      </c>
    </row>
    <row r="19" spans="1:19" ht="2.25" customHeight="1">
      <c r="A19" s="485" t="str">
        <f t="shared" ca="1" si="0"/>
        <v>UFB-8 Health Benefits</v>
      </c>
      <c r="B19" s="485">
        <f>ROW()</f>
        <v>19</v>
      </c>
      <c r="C19" s="485" t="str">
        <f>'Cover Page'!K6</f>
        <v>0606</v>
      </c>
      <c r="D19" s="485">
        <f>'Cover Page'!K4</f>
        <v>2022</v>
      </c>
      <c r="E19" s="485" t="s">
        <v>2022</v>
      </c>
      <c r="F19" s="485" t="s">
        <v>2160</v>
      </c>
      <c r="G19" s="485" t="s">
        <v>121</v>
      </c>
      <c r="H19" s="499">
        <f>'Cover Page'!M38</f>
        <v>0</v>
      </c>
      <c r="J19" s="161"/>
      <c r="K19" s="295"/>
      <c r="L19" s="271"/>
      <c r="M19" s="272"/>
      <c r="N19" s="295"/>
      <c r="O19" s="271"/>
      <c r="P19" s="272"/>
    </row>
    <row r="20" spans="1:19">
      <c r="A20" s="485" t="str">
        <f t="shared" ca="1" si="0"/>
        <v>UFB-8 Health Benefits</v>
      </c>
      <c r="B20" s="485">
        <f>ROW()</f>
        <v>20</v>
      </c>
      <c r="C20" s="485" t="str">
        <f>'Cover Page'!K6</f>
        <v>0606</v>
      </c>
      <c r="D20" s="485">
        <f>'Cover Page'!K4</f>
        <v>2022</v>
      </c>
      <c r="E20" s="485" t="s">
        <v>2022</v>
      </c>
      <c r="F20" s="485" t="s">
        <v>121</v>
      </c>
      <c r="G20" s="485" t="s">
        <v>121</v>
      </c>
      <c r="H20" s="499">
        <f>'Cover Page'!M38</f>
        <v>0</v>
      </c>
      <c r="J20" s="157" t="s">
        <v>190</v>
      </c>
      <c r="K20" s="296"/>
      <c r="L20" s="273"/>
      <c r="M20" s="274"/>
      <c r="N20" s="296"/>
      <c r="O20" s="273"/>
      <c r="P20" s="274"/>
    </row>
    <row r="21" spans="1:19">
      <c r="A21" s="485" t="str">
        <f t="shared" ca="1" si="0"/>
        <v>UFB-8 Health Benefits</v>
      </c>
      <c r="B21" s="485">
        <f>ROW()</f>
        <v>21</v>
      </c>
      <c r="C21" s="485" t="str">
        <f>'Cover Page'!K6</f>
        <v>0606</v>
      </c>
      <c r="D21" s="485">
        <f>'Cover Page'!K4</f>
        <v>2022</v>
      </c>
      <c r="E21" s="485" t="s">
        <v>2022</v>
      </c>
      <c r="F21" s="485" t="s">
        <v>2169</v>
      </c>
      <c r="G21" s="485" t="s">
        <v>2161</v>
      </c>
      <c r="H21" s="499">
        <f>'Cover Page'!M38</f>
        <v>0</v>
      </c>
      <c r="J21" s="159" t="s">
        <v>183</v>
      </c>
      <c r="K21" s="293"/>
      <c r="L21" s="268"/>
      <c r="M21" s="269">
        <f>K21*L21</f>
        <v>0</v>
      </c>
      <c r="N21" s="293"/>
      <c r="O21" s="268"/>
      <c r="P21" s="269">
        <f>N21*O21</f>
        <v>0</v>
      </c>
    </row>
    <row r="22" spans="1:19">
      <c r="A22" s="485" t="str">
        <f t="shared" ca="1" si="0"/>
        <v>UFB-8 Health Benefits</v>
      </c>
      <c r="B22" s="485">
        <f>ROW()</f>
        <v>22</v>
      </c>
      <c r="C22" s="485" t="str">
        <f>'Cover Page'!K6</f>
        <v>0606</v>
      </c>
      <c r="D22" s="485">
        <f>'Cover Page'!K4</f>
        <v>2022</v>
      </c>
      <c r="E22" s="485" t="s">
        <v>2022</v>
      </c>
      <c r="F22" s="485" t="s">
        <v>2169</v>
      </c>
      <c r="G22" s="485" t="s">
        <v>2162</v>
      </c>
      <c r="H22" s="499">
        <f>'Cover Page'!M38</f>
        <v>0</v>
      </c>
      <c r="J22" s="159" t="s">
        <v>184</v>
      </c>
      <c r="K22" s="293"/>
      <c r="L22" s="268"/>
      <c r="M22" s="269">
        <f>K22*L22</f>
        <v>0</v>
      </c>
      <c r="N22" s="293"/>
      <c r="O22" s="268"/>
      <c r="P22" s="269">
        <f>N22*O22</f>
        <v>0</v>
      </c>
    </row>
    <row r="23" spans="1:19">
      <c r="A23" s="485" t="str">
        <f t="shared" ca="1" si="0"/>
        <v>UFB-8 Health Benefits</v>
      </c>
      <c r="B23" s="485">
        <f>ROW()</f>
        <v>23</v>
      </c>
      <c r="C23" s="485" t="str">
        <f>'Cover Page'!K6</f>
        <v>0606</v>
      </c>
      <c r="D23" s="485">
        <f>'Cover Page'!K4</f>
        <v>2022</v>
      </c>
      <c r="E23" s="485" t="s">
        <v>2022</v>
      </c>
      <c r="F23" s="485" t="s">
        <v>2169</v>
      </c>
      <c r="G23" s="485" t="s">
        <v>2163</v>
      </c>
      <c r="H23" s="499">
        <f>'Cover Page'!M38</f>
        <v>0</v>
      </c>
      <c r="J23" s="159" t="s">
        <v>185</v>
      </c>
      <c r="K23" s="293"/>
      <c r="L23" s="268"/>
      <c r="M23" s="269">
        <f>K23*L23</f>
        <v>0</v>
      </c>
      <c r="N23" s="293"/>
      <c r="O23" s="268"/>
      <c r="P23" s="269">
        <f>N23*O23</f>
        <v>0</v>
      </c>
    </row>
    <row r="24" spans="1:19">
      <c r="A24" s="485" t="str">
        <f t="shared" ca="1" si="0"/>
        <v>UFB-8 Health Benefits</v>
      </c>
      <c r="B24" s="485">
        <f>ROW()</f>
        <v>24</v>
      </c>
      <c r="C24" s="485" t="str">
        <f>'Cover Page'!K6</f>
        <v>0606</v>
      </c>
      <c r="D24" s="485">
        <f>'Cover Page'!K4</f>
        <v>2022</v>
      </c>
      <c r="E24" s="485" t="s">
        <v>2022</v>
      </c>
      <c r="F24" s="485" t="s">
        <v>2169</v>
      </c>
      <c r="G24" s="485" t="s">
        <v>2164</v>
      </c>
      <c r="H24" s="499">
        <f>'Cover Page'!M38</f>
        <v>0</v>
      </c>
      <c r="J24" s="159" t="s">
        <v>186</v>
      </c>
      <c r="K24" s="293"/>
      <c r="L24" s="268"/>
      <c r="M24" s="269">
        <f>K24*L24</f>
        <v>0</v>
      </c>
      <c r="N24" s="293"/>
      <c r="O24" s="268"/>
      <c r="P24" s="269">
        <f>N24*O24</f>
        <v>0</v>
      </c>
    </row>
    <row r="25" spans="1:19">
      <c r="A25" s="485" t="str">
        <f t="shared" ca="1" si="0"/>
        <v>UFB-8 Health Benefits</v>
      </c>
      <c r="B25" s="485">
        <f>ROW()</f>
        <v>25</v>
      </c>
      <c r="C25" s="485" t="str">
        <f>'Cover Page'!K6</f>
        <v>0606</v>
      </c>
      <c r="D25" s="485">
        <f>'Cover Page'!K4</f>
        <v>2022</v>
      </c>
      <c r="E25" s="485" t="s">
        <v>2022</v>
      </c>
      <c r="F25" s="485" t="s">
        <v>2169</v>
      </c>
      <c r="G25" s="485" t="s">
        <v>2165</v>
      </c>
      <c r="H25" s="499">
        <f>'Cover Page'!M38</f>
        <v>0</v>
      </c>
      <c r="J25" s="159" t="s">
        <v>187</v>
      </c>
      <c r="K25" s="294"/>
      <c r="L25" s="549"/>
      <c r="M25" s="550"/>
      <c r="N25" s="294"/>
      <c r="O25" s="549"/>
      <c r="P25" s="550"/>
    </row>
    <row r="26" spans="1:19">
      <c r="A26" s="485" t="str">
        <f t="shared" ca="1" si="0"/>
        <v>UFB-8 Health Benefits</v>
      </c>
      <c r="B26" s="485">
        <f>ROW()</f>
        <v>26</v>
      </c>
      <c r="C26" s="485" t="str">
        <f>'Cover Page'!K6</f>
        <v>0606</v>
      </c>
      <c r="D26" s="485">
        <f>'Cover Page'!K4</f>
        <v>2022</v>
      </c>
      <c r="E26" s="485" t="s">
        <v>2022</v>
      </c>
      <c r="F26" s="485" t="s">
        <v>2169</v>
      </c>
      <c r="G26" s="485" t="s">
        <v>2166</v>
      </c>
      <c r="H26" s="499">
        <f>'Cover Page'!M38</f>
        <v>0</v>
      </c>
      <c r="J26" s="159" t="s">
        <v>188</v>
      </c>
      <c r="K26" s="592">
        <f>SUM(K21:K24)</f>
        <v>0</v>
      </c>
      <c r="L26" s="549"/>
      <c r="M26" s="270">
        <f t="shared" ref="M26" si="5">SUM(M21:M25)</f>
        <v>0</v>
      </c>
      <c r="N26" s="592">
        <f>SUM(N21:N24)</f>
        <v>0</v>
      </c>
      <c r="O26" s="549"/>
      <c r="P26" s="270">
        <f t="shared" ref="P26" si="6">SUM(P21:P25)</f>
        <v>0</v>
      </c>
    </row>
    <row r="27" spans="1:19" ht="3" customHeight="1">
      <c r="A27" s="485" t="str">
        <f t="shared" ca="1" si="0"/>
        <v>UFB-8 Health Benefits</v>
      </c>
      <c r="B27" s="485">
        <f>ROW()</f>
        <v>27</v>
      </c>
      <c r="C27" s="485" t="str">
        <f>'Cover Page'!K6</f>
        <v>0606</v>
      </c>
      <c r="D27" s="485">
        <f>'Cover Page'!K4</f>
        <v>2022</v>
      </c>
      <c r="E27" s="485" t="s">
        <v>2022</v>
      </c>
      <c r="F27" s="485" t="s">
        <v>2160</v>
      </c>
      <c r="G27" s="485" t="s">
        <v>2027</v>
      </c>
      <c r="H27" s="499">
        <f>'Cover Page'!M38</f>
        <v>0</v>
      </c>
      <c r="J27" s="166"/>
      <c r="K27" s="167"/>
      <c r="L27" s="549"/>
      <c r="M27" s="275"/>
      <c r="N27" s="167"/>
      <c r="O27" s="549"/>
      <c r="P27" s="275"/>
    </row>
    <row r="28" spans="1:19" ht="15.75" thickBot="1">
      <c r="A28" s="485" t="str">
        <f t="shared" ca="1" si="0"/>
        <v>UFB-8 Health Benefits</v>
      </c>
      <c r="B28" s="485">
        <f>ROW()</f>
        <v>28</v>
      </c>
      <c r="C28" s="485" t="str">
        <f>'Cover Page'!K6</f>
        <v>0606</v>
      </c>
      <c r="D28" s="485">
        <f>'Cover Page'!K4</f>
        <v>2022</v>
      </c>
      <c r="E28" s="485" t="s">
        <v>2022</v>
      </c>
      <c r="F28" s="485" t="s">
        <v>2170</v>
      </c>
      <c r="G28" s="485" t="s">
        <v>2171</v>
      </c>
      <c r="H28" s="499">
        <f>'Cover Page'!M38</f>
        <v>0</v>
      </c>
      <c r="J28" s="168" t="s">
        <v>191</v>
      </c>
      <c r="K28" s="593">
        <f>+K26+K18+K10</f>
        <v>0</v>
      </c>
      <c r="L28" s="549"/>
      <c r="M28" s="276">
        <f>+M26+M18+M10</f>
        <v>0</v>
      </c>
      <c r="N28" s="593">
        <f>+N26+N18+N10</f>
        <v>0</v>
      </c>
      <c r="O28" s="549"/>
      <c r="P28" s="276">
        <f>+P26+P18+P10</f>
        <v>0</v>
      </c>
    </row>
    <row r="29" spans="1:19" ht="15.75" thickTop="1">
      <c r="A29" s="485" t="str">
        <f t="shared" ca="1" si="0"/>
        <v>UFB-8 Health Benefits</v>
      </c>
      <c r="B29" s="485">
        <f>ROW()</f>
        <v>29</v>
      </c>
      <c r="C29" s="485" t="str">
        <f>'Cover Page'!K6</f>
        <v>0606</v>
      </c>
      <c r="D29" s="485">
        <f>'Cover Page'!K4</f>
        <v>2022</v>
      </c>
      <c r="E29" s="485" t="s">
        <v>2022</v>
      </c>
      <c r="F29" s="485" t="s">
        <v>121</v>
      </c>
      <c r="G29" s="485" t="s">
        <v>121</v>
      </c>
      <c r="H29" s="499">
        <f>'Cover Page'!M38</f>
        <v>0</v>
      </c>
      <c r="J29" s="169"/>
      <c r="K29" s="395"/>
      <c r="L29" s="396"/>
      <c r="M29" s="396"/>
    </row>
    <row r="30" spans="1:19" ht="30" customHeight="1">
      <c r="A30" s="485" t="str">
        <f t="shared" ca="1" si="0"/>
        <v>UFB-8 Health Benefits</v>
      </c>
      <c r="B30" s="485">
        <f>ROW()</f>
        <v>30</v>
      </c>
      <c r="C30" s="485" t="str">
        <f>'Cover Page'!K6</f>
        <v>0606</v>
      </c>
      <c r="D30" s="485">
        <f>'Cover Page'!K4</f>
        <v>2022</v>
      </c>
      <c r="E30" s="485" t="s">
        <v>2022</v>
      </c>
      <c r="F30" s="485" t="s">
        <v>121</v>
      </c>
      <c r="G30" s="485" t="s">
        <v>121</v>
      </c>
      <c r="H30" s="499">
        <f>'Cover Page'!M38</f>
        <v>0</v>
      </c>
      <c r="J30" s="812" t="s">
        <v>2284</v>
      </c>
      <c r="K30" s="812"/>
      <c r="L30" s="812"/>
      <c r="M30" s="812"/>
      <c r="S30" s="152" t="s">
        <v>281</v>
      </c>
    </row>
    <row r="31" spans="1:19" ht="20.25">
      <c r="A31" s="485" t="str">
        <f t="shared" ca="1" si="0"/>
        <v>UFB-8 Health Benefits</v>
      </c>
      <c r="B31" s="485">
        <f>ROW()</f>
        <v>31</v>
      </c>
      <c r="C31" s="485" t="str">
        <f>'Cover Page'!K6</f>
        <v>0606</v>
      </c>
      <c r="D31" s="485">
        <f>'Cover Page'!K4</f>
        <v>2022</v>
      </c>
      <c r="E31" s="485" t="s">
        <v>2022</v>
      </c>
      <c r="F31" s="485" t="s">
        <v>2174</v>
      </c>
      <c r="G31" s="485" t="s">
        <v>2172</v>
      </c>
      <c r="H31" s="499">
        <f>'Cover Page'!M38</f>
        <v>0</v>
      </c>
      <c r="J31" s="170" t="s">
        <v>192</v>
      </c>
      <c r="K31" s="171"/>
      <c r="L31" s="152"/>
      <c r="M31" s="409"/>
      <c r="S31" s="152" t="s">
        <v>282</v>
      </c>
    </row>
    <row r="32" spans="1:19" ht="20.25">
      <c r="A32" s="485" t="str">
        <f t="shared" ca="1" si="0"/>
        <v>UFB-8 Health Benefits</v>
      </c>
      <c r="B32" s="485">
        <f>ROW()</f>
        <v>32</v>
      </c>
      <c r="C32" s="485" t="str">
        <f>'Cover Page'!K6</f>
        <v>0606</v>
      </c>
      <c r="D32" s="485">
        <f>'Cover Page'!K4</f>
        <v>2022</v>
      </c>
      <c r="E32" s="485" t="s">
        <v>2022</v>
      </c>
      <c r="F32" s="485" t="s">
        <v>2174</v>
      </c>
      <c r="G32" s="485" t="s">
        <v>2173</v>
      </c>
      <c r="H32" s="499">
        <f>'Cover Page'!M38</f>
        <v>0</v>
      </c>
      <c r="J32" s="170" t="s">
        <v>193</v>
      </c>
      <c r="K32" s="171"/>
      <c r="L32" s="152"/>
      <c r="M32" s="409"/>
    </row>
    <row r="33" spans="1:14">
      <c r="A33" s="498"/>
      <c r="B33" s="497"/>
      <c r="C33" s="485"/>
      <c r="D33" s="485"/>
      <c r="E33" s="485"/>
      <c r="F33" s="485"/>
      <c r="G33" s="485"/>
      <c r="H33" s="488"/>
      <c r="K33" s="152"/>
      <c r="L33" s="152"/>
      <c r="M33" s="152"/>
    </row>
    <row r="34" spans="1:14" ht="15.75">
      <c r="A34" s="498"/>
      <c r="B34" s="497"/>
      <c r="C34" s="485"/>
      <c r="D34" s="485"/>
      <c r="E34" s="485"/>
      <c r="F34" s="485"/>
      <c r="G34" s="485"/>
      <c r="H34" s="488"/>
      <c r="K34" s="811" t="s">
        <v>194</v>
      </c>
      <c r="L34" s="811"/>
      <c r="M34" s="811"/>
      <c r="N34" s="811"/>
    </row>
    <row r="35" spans="1:14">
      <c r="A35" s="498"/>
      <c r="B35" s="497"/>
      <c r="C35" s="485"/>
      <c r="D35" s="485"/>
      <c r="E35" s="485"/>
      <c r="F35" s="485"/>
      <c r="G35" s="485"/>
      <c r="H35" s="488"/>
    </row>
    <row r="36" spans="1:14">
      <c r="A36" s="498"/>
      <c r="B36" s="497"/>
      <c r="C36" s="485"/>
      <c r="D36" s="485"/>
      <c r="E36" s="485"/>
      <c r="F36" s="485"/>
      <c r="G36" s="485"/>
      <c r="H36" s="488"/>
    </row>
    <row r="37" spans="1:14">
      <c r="A37" s="498"/>
      <c r="B37" s="497"/>
      <c r="C37" s="485"/>
      <c r="D37" s="485"/>
      <c r="E37" s="485"/>
      <c r="F37" s="485"/>
      <c r="G37" s="485"/>
      <c r="H37" s="488"/>
    </row>
    <row r="38" spans="1:14">
      <c r="A38" s="498"/>
      <c r="B38" s="497"/>
      <c r="C38" s="485"/>
      <c r="D38" s="485"/>
      <c r="E38" s="485"/>
      <c r="F38" s="485"/>
      <c r="G38" s="485"/>
      <c r="H38" s="488"/>
    </row>
    <row r="39" spans="1:14">
      <c r="A39" s="498"/>
      <c r="B39" s="497"/>
      <c r="C39" s="485"/>
      <c r="D39" s="485"/>
      <c r="E39" s="485"/>
      <c r="F39" s="485"/>
      <c r="G39" s="485"/>
      <c r="H39" s="488"/>
    </row>
  </sheetData>
  <sheetProtection algorithmName="SHA-512" hashValue="t5iPkDVfl0AXMfV7ZhxUMCTHSPIFE+cCritQiOLVO5fQcczfRW8w7VS+0Vnf1ziWRqqVfKD2b63XbtP3IKlD7Q==" saltValue="z0yh1TF2Dwa+Iffk2i55Lg==" spinCount="100000" sheet="1" objects="1" scenarios="1"/>
  <mergeCells count="3">
    <mergeCell ref="J1:M1"/>
    <mergeCell ref="K34:N34"/>
    <mergeCell ref="J30:M30"/>
  </mergeCells>
  <dataValidations count="1">
    <dataValidation type="list" allowBlank="1" showInputMessage="1" showErrorMessage="1" sqref="M31:M32" xr:uid="{00000000-0002-0000-0900-000000000000}">
      <formula1>$S$29:$S$31</formula1>
    </dataValidation>
  </dataValidations>
  <printOptions horizontalCentered="1" verticalCentered="1"/>
  <pageMargins left="0.2" right="0.2" top="0.25" bottom="0.2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P47"/>
  <sheetViews>
    <sheetView topLeftCell="K1" workbookViewId="0">
      <selection activeCell="T29" sqref="T29"/>
    </sheetView>
  </sheetViews>
  <sheetFormatPr defaultColWidth="9" defaultRowHeight="12.75"/>
  <cols>
    <col min="1" max="7" width="9" style="173" hidden="1" customWidth="1"/>
    <col min="8" max="8" width="10" style="173" hidden="1" customWidth="1"/>
    <col min="9" max="10" width="9" style="173" hidden="1" customWidth="1"/>
    <col min="11" max="11" width="51.7109375" style="173" customWidth="1"/>
    <col min="12" max="12" width="14.42578125" style="173" customWidth="1"/>
    <col min="13" max="13" width="26.5703125" style="173" customWidth="1"/>
    <col min="14" max="14" width="12" style="173" customWidth="1"/>
    <col min="15" max="15" width="11.140625" style="173" customWidth="1"/>
    <col min="16" max="16" width="14.42578125" style="173" customWidth="1"/>
    <col min="17" max="264" width="9" style="173"/>
    <col min="265" max="265" width="9" style="173" customWidth="1"/>
    <col min="266" max="266" width="51.7109375" style="173" customWidth="1"/>
    <col min="267" max="267" width="14.42578125" style="173" customWidth="1"/>
    <col min="268" max="268" width="4.85546875" style="173" customWidth="1"/>
    <col min="269" max="269" width="26.5703125" style="173" customWidth="1"/>
    <col min="270" max="270" width="12" style="173" customWidth="1"/>
    <col min="271" max="271" width="11.140625" style="173" customWidth="1"/>
    <col min="272" max="272" width="14.42578125" style="173" customWidth="1"/>
    <col min="273" max="520" width="9" style="173"/>
    <col min="521" max="521" width="9" style="173" customWidth="1"/>
    <col min="522" max="522" width="51.7109375" style="173" customWidth="1"/>
    <col min="523" max="523" width="14.42578125" style="173" customWidth="1"/>
    <col min="524" max="524" width="4.85546875" style="173" customWidth="1"/>
    <col min="525" max="525" width="26.5703125" style="173" customWidth="1"/>
    <col min="526" max="526" width="12" style="173" customWidth="1"/>
    <col min="527" max="527" width="11.140625" style="173" customWidth="1"/>
    <col min="528" max="528" width="14.42578125" style="173" customWidth="1"/>
    <col min="529" max="776" width="9" style="173"/>
    <col min="777" max="777" width="9" style="173" customWidth="1"/>
    <col min="778" max="778" width="51.7109375" style="173" customWidth="1"/>
    <col min="779" max="779" width="14.42578125" style="173" customWidth="1"/>
    <col min="780" max="780" width="4.85546875" style="173" customWidth="1"/>
    <col min="781" max="781" width="26.5703125" style="173" customWidth="1"/>
    <col min="782" max="782" width="12" style="173" customWidth="1"/>
    <col min="783" max="783" width="11.140625" style="173" customWidth="1"/>
    <col min="784" max="784" width="14.42578125" style="173" customWidth="1"/>
    <col min="785" max="1032" width="9" style="173"/>
    <col min="1033" max="1033" width="9" style="173" customWidth="1"/>
    <col min="1034" max="1034" width="51.7109375" style="173" customWidth="1"/>
    <col min="1035" max="1035" width="14.42578125" style="173" customWidth="1"/>
    <col min="1036" max="1036" width="4.85546875" style="173" customWidth="1"/>
    <col min="1037" max="1037" width="26.5703125" style="173" customWidth="1"/>
    <col min="1038" max="1038" width="12" style="173" customWidth="1"/>
    <col min="1039" max="1039" width="11.140625" style="173" customWidth="1"/>
    <col min="1040" max="1040" width="14.42578125" style="173" customWidth="1"/>
    <col min="1041" max="1288" width="9" style="173"/>
    <col min="1289" max="1289" width="9" style="173" customWidth="1"/>
    <col min="1290" max="1290" width="51.7109375" style="173" customWidth="1"/>
    <col min="1291" max="1291" width="14.42578125" style="173" customWidth="1"/>
    <col min="1292" max="1292" width="4.85546875" style="173" customWidth="1"/>
    <col min="1293" max="1293" width="26.5703125" style="173" customWidth="1"/>
    <col min="1294" max="1294" width="12" style="173" customWidth="1"/>
    <col min="1295" max="1295" width="11.140625" style="173" customWidth="1"/>
    <col min="1296" max="1296" width="14.42578125" style="173" customWidth="1"/>
    <col min="1297" max="1544" width="9" style="173"/>
    <col min="1545" max="1545" width="9" style="173" customWidth="1"/>
    <col min="1546" max="1546" width="51.7109375" style="173" customWidth="1"/>
    <col min="1547" max="1547" width="14.42578125" style="173" customWidth="1"/>
    <col min="1548" max="1548" width="4.85546875" style="173" customWidth="1"/>
    <col min="1549" max="1549" width="26.5703125" style="173" customWidth="1"/>
    <col min="1550" max="1550" width="12" style="173" customWidth="1"/>
    <col min="1551" max="1551" width="11.140625" style="173" customWidth="1"/>
    <col min="1552" max="1552" width="14.42578125" style="173" customWidth="1"/>
    <col min="1553" max="1800" width="9" style="173"/>
    <col min="1801" max="1801" width="9" style="173" customWidth="1"/>
    <col min="1802" max="1802" width="51.7109375" style="173" customWidth="1"/>
    <col min="1803" max="1803" width="14.42578125" style="173" customWidth="1"/>
    <col min="1804" max="1804" width="4.85546875" style="173" customWidth="1"/>
    <col min="1805" max="1805" width="26.5703125" style="173" customWidth="1"/>
    <col min="1806" max="1806" width="12" style="173" customWidth="1"/>
    <col min="1807" max="1807" width="11.140625" style="173" customWidth="1"/>
    <col min="1808" max="1808" width="14.42578125" style="173" customWidth="1"/>
    <col min="1809" max="2056" width="9" style="173"/>
    <col min="2057" max="2057" width="9" style="173" customWidth="1"/>
    <col min="2058" max="2058" width="51.7109375" style="173" customWidth="1"/>
    <col min="2059" max="2059" width="14.42578125" style="173" customWidth="1"/>
    <col min="2060" max="2060" width="4.85546875" style="173" customWidth="1"/>
    <col min="2061" max="2061" width="26.5703125" style="173" customWidth="1"/>
    <col min="2062" max="2062" width="12" style="173" customWidth="1"/>
    <col min="2063" max="2063" width="11.140625" style="173" customWidth="1"/>
    <col min="2064" max="2064" width="14.42578125" style="173" customWidth="1"/>
    <col min="2065" max="2312" width="9" style="173"/>
    <col min="2313" max="2313" width="9" style="173" customWidth="1"/>
    <col min="2314" max="2314" width="51.7109375" style="173" customWidth="1"/>
    <col min="2315" max="2315" width="14.42578125" style="173" customWidth="1"/>
    <col min="2316" max="2316" width="4.85546875" style="173" customWidth="1"/>
    <col min="2317" max="2317" width="26.5703125" style="173" customWidth="1"/>
    <col min="2318" max="2318" width="12" style="173" customWidth="1"/>
    <col min="2319" max="2319" width="11.140625" style="173" customWidth="1"/>
    <col min="2320" max="2320" width="14.42578125" style="173" customWidth="1"/>
    <col min="2321" max="2568" width="9" style="173"/>
    <col min="2569" max="2569" width="9" style="173" customWidth="1"/>
    <col min="2570" max="2570" width="51.7109375" style="173" customWidth="1"/>
    <col min="2571" max="2571" width="14.42578125" style="173" customWidth="1"/>
    <col min="2572" max="2572" width="4.85546875" style="173" customWidth="1"/>
    <col min="2573" max="2573" width="26.5703125" style="173" customWidth="1"/>
    <col min="2574" max="2574" width="12" style="173" customWidth="1"/>
    <col min="2575" max="2575" width="11.140625" style="173" customWidth="1"/>
    <col min="2576" max="2576" width="14.42578125" style="173" customWidth="1"/>
    <col min="2577" max="2824" width="9" style="173"/>
    <col min="2825" max="2825" width="9" style="173" customWidth="1"/>
    <col min="2826" max="2826" width="51.7109375" style="173" customWidth="1"/>
    <col min="2827" max="2827" width="14.42578125" style="173" customWidth="1"/>
    <col min="2828" max="2828" width="4.85546875" style="173" customWidth="1"/>
    <col min="2829" max="2829" width="26.5703125" style="173" customWidth="1"/>
    <col min="2830" max="2830" width="12" style="173" customWidth="1"/>
    <col min="2831" max="2831" width="11.140625" style="173" customWidth="1"/>
    <col min="2832" max="2832" width="14.42578125" style="173" customWidth="1"/>
    <col min="2833" max="3080" width="9" style="173"/>
    <col min="3081" max="3081" width="9" style="173" customWidth="1"/>
    <col min="3082" max="3082" width="51.7109375" style="173" customWidth="1"/>
    <col min="3083" max="3083" width="14.42578125" style="173" customWidth="1"/>
    <col min="3084" max="3084" width="4.85546875" style="173" customWidth="1"/>
    <col min="3085" max="3085" width="26.5703125" style="173" customWidth="1"/>
    <col min="3086" max="3086" width="12" style="173" customWidth="1"/>
    <col min="3087" max="3087" width="11.140625" style="173" customWidth="1"/>
    <col min="3088" max="3088" width="14.42578125" style="173" customWidth="1"/>
    <col min="3089" max="3336" width="9" style="173"/>
    <col min="3337" max="3337" width="9" style="173" customWidth="1"/>
    <col min="3338" max="3338" width="51.7109375" style="173" customWidth="1"/>
    <col min="3339" max="3339" width="14.42578125" style="173" customWidth="1"/>
    <col min="3340" max="3340" width="4.85546875" style="173" customWidth="1"/>
    <col min="3341" max="3341" width="26.5703125" style="173" customWidth="1"/>
    <col min="3342" max="3342" width="12" style="173" customWidth="1"/>
    <col min="3343" max="3343" width="11.140625" style="173" customWidth="1"/>
    <col min="3344" max="3344" width="14.42578125" style="173" customWidth="1"/>
    <col min="3345" max="3592" width="9" style="173"/>
    <col min="3593" max="3593" width="9" style="173" customWidth="1"/>
    <col min="3594" max="3594" width="51.7109375" style="173" customWidth="1"/>
    <col min="3595" max="3595" width="14.42578125" style="173" customWidth="1"/>
    <col min="3596" max="3596" width="4.85546875" style="173" customWidth="1"/>
    <col min="3597" max="3597" width="26.5703125" style="173" customWidth="1"/>
    <col min="3598" max="3598" width="12" style="173" customWidth="1"/>
    <col min="3599" max="3599" width="11.140625" style="173" customWidth="1"/>
    <col min="3600" max="3600" width="14.42578125" style="173" customWidth="1"/>
    <col min="3601" max="3848" width="9" style="173"/>
    <col min="3849" max="3849" width="9" style="173" customWidth="1"/>
    <col min="3850" max="3850" width="51.7109375" style="173" customWidth="1"/>
    <col min="3851" max="3851" width="14.42578125" style="173" customWidth="1"/>
    <col min="3852" max="3852" width="4.85546875" style="173" customWidth="1"/>
    <col min="3853" max="3853" width="26.5703125" style="173" customWidth="1"/>
    <col min="3854" max="3854" width="12" style="173" customWidth="1"/>
    <col min="3855" max="3855" width="11.140625" style="173" customWidth="1"/>
    <col min="3856" max="3856" width="14.42578125" style="173" customWidth="1"/>
    <col min="3857" max="4104" width="9" style="173"/>
    <col min="4105" max="4105" width="9" style="173" customWidth="1"/>
    <col min="4106" max="4106" width="51.7109375" style="173" customWidth="1"/>
    <col min="4107" max="4107" width="14.42578125" style="173" customWidth="1"/>
    <col min="4108" max="4108" width="4.85546875" style="173" customWidth="1"/>
    <col min="4109" max="4109" width="26.5703125" style="173" customWidth="1"/>
    <col min="4110" max="4110" width="12" style="173" customWidth="1"/>
    <col min="4111" max="4111" width="11.140625" style="173" customWidth="1"/>
    <col min="4112" max="4112" width="14.42578125" style="173" customWidth="1"/>
    <col min="4113" max="4360" width="9" style="173"/>
    <col min="4361" max="4361" width="9" style="173" customWidth="1"/>
    <col min="4362" max="4362" width="51.7109375" style="173" customWidth="1"/>
    <col min="4363" max="4363" width="14.42578125" style="173" customWidth="1"/>
    <col min="4364" max="4364" width="4.85546875" style="173" customWidth="1"/>
    <col min="4365" max="4365" width="26.5703125" style="173" customWidth="1"/>
    <col min="4366" max="4366" width="12" style="173" customWidth="1"/>
    <col min="4367" max="4367" width="11.140625" style="173" customWidth="1"/>
    <col min="4368" max="4368" width="14.42578125" style="173" customWidth="1"/>
    <col min="4369" max="4616" width="9" style="173"/>
    <col min="4617" max="4617" width="9" style="173" customWidth="1"/>
    <col min="4618" max="4618" width="51.7109375" style="173" customWidth="1"/>
    <col min="4619" max="4619" width="14.42578125" style="173" customWidth="1"/>
    <col min="4620" max="4620" width="4.85546875" style="173" customWidth="1"/>
    <col min="4621" max="4621" width="26.5703125" style="173" customWidth="1"/>
    <col min="4622" max="4622" width="12" style="173" customWidth="1"/>
    <col min="4623" max="4623" width="11.140625" style="173" customWidth="1"/>
    <col min="4624" max="4624" width="14.42578125" style="173" customWidth="1"/>
    <col min="4625" max="4872" width="9" style="173"/>
    <col min="4873" max="4873" width="9" style="173" customWidth="1"/>
    <col min="4874" max="4874" width="51.7109375" style="173" customWidth="1"/>
    <col min="4875" max="4875" width="14.42578125" style="173" customWidth="1"/>
    <col min="4876" max="4876" width="4.85546875" style="173" customWidth="1"/>
    <col min="4877" max="4877" width="26.5703125" style="173" customWidth="1"/>
    <col min="4878" max="4878" width="12" style="173" customWidth="1"/>
    <col min="4879" max="4879" width="11.140625" style="173" customWidth="1"/>
    <col min="4880" max="4880" width="14.42578125" style="173" customWidth="1"/>
    <col min="4881" max="5128" width="9" style="173"/>
    <col min="5129" max="5129" width="9" style="173" customWidth="1"/>
    <col min="5130" max="5130" width="51.7109375" style="173" customWidth="1"/>
    <col min="5131" max="5131" width="14.42578125" style="173" customWidth="1"/>
    <col min="5132" max="5132" width="4.85546875" style="173" customWidth="1"/>
    <col min="5133" max="5133" width="26.5703125" style="173" customWidth="1"/>
    <col min="5134" max="5134" width="12" style="173" customWidth="1"/>
    <col min="5135" max="5135" width="11.140625" style="173" customWidth="1"/>
    <col min="5136" max="5136" width="14.42578125" style="173" customWidth="1"/>
    <col min="5137" max="5384" width="9" style="173"/>
    <col min="5385" max="5385" width="9" style="173" customWidth="1"/>
    <col min="5386" max="5386" width="51.7109375" style="173" customWidth="1"/>
    <col min="5387" max="5387" width="14.42578125" style="173" customWidth="1"/>
    <col min="5388" max="5388" width="4.85546875" style="173" customWidth="1"/>
    <col min="5389" max="5389" width="26.5703125" style="173" customWidth="1"/>
    <col min="5390" max="5390" width="12" style="173" customWidth="1"/>
    <col min="5391" max="5391" width="11.140625" style="173" customWidth="1"/>
    <col min="5392" max="5392" width="14.42578125" style="173" customWidth="1"/>
    <col min="5393" max="5640" width="9" style="173"/>
    <col min="5641" max="5641" width="9" style="173" customWidth="1"/>
    <col min="5642" max="5642" width="51.7109375" style="173" customWidth="1"/>
    <col min="5643" max="5643" width="14.42578125" style="173" customWidth="1"/>
    <col min="5644" max="5644" width="4.85546875" style="173" customWidth="1"/>
    <col min="5645" max="5645" width="26.5703125" style="173" customWidth="1"/>
    <col min="5646" max="5646" width="12" style="173" customWidth="1"/>
    <col min="5647" max="5647" width="11.140625" style="173" customWidth="1"/>
    <col min="5648" max="5648" width="14.42578125" style="173" customWidth="1"/>
    <col min="5649" max="5896" width="9" style="173"/>
    <col min="5897" max="5897" width="9" style="173" customWidth="1"/>
    <col min="5898" max="5898" width="51.7109375" style="173" customWidth="1"/>
    <col min="5899" max="5899" width="14.42578125" style="173" customWidth="1"/>
    <col min="5900" max="5900" width="4.85546875" style="173" customWidth="1"/>
    <col min="5901" max="5901" width="26.5703125" style="173" customWidth="1"/>
    <col min="5902" max="5902" width="12" style="173" customWidth="1"/>
    <col min="5903" max="5903" width="11.140625" style="173" customWidth="1"/>
    <col min="5904" max="5904" width="14.42578125" style="173" customWidth="1"/>
    <col min="5905" max="6152" width="9" style="173"/>
    <col min="6153" max="6153" width="9" style="173" customWidth="1"/>
    <col min="6154" max="6154" width="51.7109375" style="173" customWidth="1"/>
    <col min="6155" max="6155" width="14.42578125" style="173" customWidth="1"/>
    <col min="6156" max="6156" width="4.85546875" style="173" customWidth="1"/>
    <col min="6157" max="6157" width="26.5703125" style="173" customWidth="1"/>
    <col min="6158" max="6158" width="12" style="173" customWidth="1"/>
    <col min="6159" max="6159" width="11.140625" style="173" customWidth="1"/>
    <col min="6160" max="6160" width="14.42578125" style="173" customWidth="1"/>
    <col min="6161" max="6408" width="9" style="173"/>
    <col min="6409" max="6409" width="9" style="173" customWidth="1"/>
    <col min="6410" max="6410" width="51.7109375" style="173" customWidth="1"/>
    <col min="6411" max="6411" width="14.42578125" style="173" customWidth="1"/>
    <col min="6412" max="6412" width="4.85546875" style="173" customWidth="1"/>
    <col min="6413" max="6413" width="26.5703125" style="173" customWidth="1"/>
    <col min="6414" max="6414" width="12" style="173" customWidth="1"/>
    <col min="6415" max="6415" width="11.140625" style="173" customWidth="1"/>
    <col min="6416" max="6416" width="14.42578125" style="173" customWidth="1"/>
    <col min="6417" max="6664" width="9" style="173"/>
    <col min="6665" max="6665" width="9" style="173" customWidth="1"/>
    <col min="6666" max="6666" width="51.7109375" style="173" customWidth="1"/>
    <col min="6667" max="6667" width="14.42578125" style="173" customWidth="1"/>
    <col min="6668" max="6668" width="4.85546875" style="173" customWidth="1"/>
    <col min="6669" max="6669" width="26.5703125" style="173" customWidth="1"/>
    <col min="6670" max="6670" width="12" style="173" customWidth="1"/>
    <col min="6671" max="6671" width="11.140625" style="173" customWidth="1"/>
    <col min="6672" max="6672" width="14.42578125" style="173" customWidth="1"/>
    <col min="6673" max="6920" width="9" style="173"/>
    <col min="6921" max="6921" width="9" style="173" customWidth="1"/>
    <col min="6922" max="6922" width="51.7109375" style="173" customWidth="1"/>
    <col min="6923" max="6923" width="14.42578125" style="173" customWidth="1"/>
    <col min="6924" max="6924" width="4.85546875" style="173" customWidth="1"/>
    <col min="6925" max="6925" width="26.5703125" style="173" customWidth="1"/>
    <col min="6926" max="6926" width="12" style="173" customWidth="1"/>
    <col min="6927" max="6927" width="11.140625" style="173" customWidth="1"/>
    <col min="6928" max="6928" width="14.42578125" style="173" customWidth="1"/>
    <col min="6929" max="7176" width="9" style="173"/>
    <col min="7177" max="7177" width="9" style="173" customWidth="1"/>
    <col min="7178" max="7178" width="51.7109375" style="173" customWidth="1"/>
    <col min="7179" max="7179" width="14.42578125" style="173" customWidth="1"/>
    <col min="7180" max="7180" width="4.85546875" style="173" customWidth="1"/>
    <col min="7181" max="7181" width="26.5703125" style="173" customWidth="1"/>
    <col min="7182" max="7182" width="12" style="173" customWidth="1"/>
    <col min="7183" max="7183" width="11.140625" style="173" customWidth="1"/>
    <col min="7184" max="7184" width="14.42578125" style="173" customWidth="1"/>
    <col min="7185" max="7432" width="9" style="173"/>
    <col min="7433" max="7433" width="9" style="173" customWidth="1"/>
    <col min="7434" max="7434" width="51.7109375" style="173" customWidth="1"/>
    <col min="7435" max="7435" width="14.42578125" style="173" customWidth="1"/>
    <col min="7436" max="7436" width="4.85546875" style="173" customWidth="1"/>
    <col min="7437" max="7437" width="26.5703125" style="173" customWidth="1"/>
    <col min="7438" max="7438" width="12" style="173" customWidth="1"/>
    <col min="7439" max="7439" width="11.140625" style="173" customWidth="1"/>
    <col min="7440" max="7440" width="14.42578125" style="173" customWidth="1"/>
    <col min="7441" max="7688" width="9" style="173"/>
    <col min="7689" max="7689" width="9" style="173" customWidth="1"/>
    <col min="7690" max="7690" width="51.7109375" style="173" customWidth="1"/>
    <col min="7691" max="7691" width="14.42578125" style="173" customWidth="1"/>
    <col min="7692" max="7692" width="4.85546875" style="173" customWidth="1"/>
    <col min="7693" max="7693" width="26.5703125" style="173" customWidth="1"/>
    <col min="7694" max="7694" width="12" style="173" customWidth="1"/>
    <col min="7695" max="7695" width="11.140625" style="173" customWidth="1"/>
    <col min="7696" max="7696" width="14.42578125" style="173" customWidth="1"/>
    <col min="7697" max="7944" width="9" style="173"/>
    <col min="7945" max="7945" width="9" style="173" customWidth="1"/>
    <col min="7946" max="7946" width="51.7109375" style="173" customWidth="1"/>
    <col min="7947" max="7947" width="14.42578125" style="173" customWidth="1"/>
    <col min="7948" max="7948" width="4.85546875" style="173" customWidth="1"/>
    <col min="7949" max="7949" width="26.5703125" style="173" customWidth="1"/>
    <col min="7950" max="7950" width="12" style="173" customWidth="1"/>
    <col min="7951" max="7951" width="11.140625" style="173" customWidth="1"/>
    <col min="7952" max="7952" width="14.42578125" style="173" customWidth="1"/>
    <col min="7953" max="8200" width="9" style="173"/>
    <col min="8201" max="8201" width="9" style="173" customWidth="1"/>
    <col min="8202" max="8202" width="51.7109375" style="173" customWidth="1"/>
    <col min="8203" max="8203" width="14.42578125" style="173" customWidth="1"/>
    <col min="8204" max="8204" width="4.85546875" style="173" customWidth="1"/>
    <col min="8205" max="8205" width="26.5703125" style="173" customWidth="1"/>
    <col min="8206" max="8206" width="12" style="173" customWidth="1"/>
    <col min="8207" max="8207" width="11.140625" style="173" customWidth="1"/>
    <col min="8208" max="8208" width="14.42578125" style="173" customWidth="1"/>
    <col min="8209" max="8456" width="9" style="173"/>
    <col min="8457" max="8457" width="9" style="173" customWidth="1"/>
    <col min="8458" max="8458" width="51.7109375" style="173" customWidth="1"/>
    <col min="8459" max="8459" width="14.42578125" style="173" customWidth="1"/>
    <col min="8460" max="8460" width="4.85546875" style="173" customWidth="1"/>
    <col min="8461" max="8461" width="26.5703125" style="173" customWidth="1"/>
    <col min="8462" max="8462" width="12" style="173" customWidth="1"/>
    <col min="8463" max="8463" width="11.140625" style="173" customWidth="1"/>
    <col min="8464" max="8464" width="14.42578125" style="173" customWidth="1"/>
    <col min="8465" max="8712" width="9" style="173"/>
    <col min="8713" max="8713" width="9" style="173" customWidth="1"/>
    <col min="8714" max="8714" width="51.7109375" style="173" customWidth="1"/>
    <col min="8715" max="8715" width="14.42578125" style="173" customWidth="1"/>
    <col min="8716" max="8716" width="4.85546875" style="173" customWidth="1"/>
    <col min="8717" max="8717" width="26.5703125" style="173" customWidth="1"/>
    <col min="8718" max="8718" width="12" style="173" customWidth="1"/>
    <col min="8719" max="8719" width="11.140625" style="173" customWidth="1"/>
    <col min="8720" max="8720" width="14.42578125" style="173" customWidth="1"/>
    <col min="8721" max="8968" width="9" style="173"/>
    <col min="8969" max="8969" width="9" style="173" customWidth="1"/>
    <col min="8970" max="8970" width="51.7109375" style="173" customWidth="1"/>
    <col min="8971" max="8971" width="14.42578125" style="173" customWidth="1"/>
    <col min="8972" max="8972" width="4.85546875" style="173" customWidth="1"/>
    <col min="8973" max="8973" width="26.5703125" style="173" customWidth="1"/>
    <col min="8974" max="8974" width="12" style="173" customWidth="1"/>
    <col min="8975" max="8975" width="11.140625" style="173" customWidth="1"/>
    <col min="8976" max="8976" width="14.42578125" style="173" customWidth="1"/>
    <col min="8977" max="9224" width="9" style="173"/>
    <col min="9225" max="9225" width="9" style="173" customWidth="1"/>
    <col min="9226" max="9226" width="51.7109375" style="173" customWidth="1"/>
    <col min="9227" max="9227" width="14.42578125" style="173" customWidth="1"/>
    <col min="9228" max="9228" width="4.85546875" style="173" customWidth="1"/>
    <col min="9229" max="9229" width="26.5703125" style="173" customWidth="1"/>
    <col min="9230" max="9230" width="12" style="173" customWidth="1"/>
    <col min="9231" max="9231" width="11.140625" style="173" customWidth="1"/>
    <col min="9232" max="9232" width="14.42578125" style="173" customWidth="1"/>
    <col min="9233" max="9480" width="9" style="173"/>
    <col min="9481" max="9481" width="9" style="173" customWidth="1"/>
    <col min="9482" max="9482" width="51.7109375" style="173" customWidth="1"/>
    <col min="9483" max="9483" width="14.42578125" style="173" customWidth="1"/>
    <col min="9484" max="9484" width="4.85546875" style="173" customWidth="1"/>
    <col min="9485" max="9485" width="26.5703125" style="173" customWidth="1"/>
    <col min="9486" max="9486" width="12" style="173" customWidth="1"/>
    <col min="9487" max="9487" width="11.140625" style="173" customWidth="1"/>
    <col min="9488" max="9488" width="14.42578125" style="173" customWidth="1"/>
    <col min="9489" max="9736" width="9" style="173"/>
    <col min="9737" max="9737" width="9" style="173" customWidth="1"/>
    <col min="9738" max="9738" width="51.7109375" style="173" customWidth="1"/>
    <col min="9739" max="9739" width="14.42578125" style="173" customWidth="1"/>
    <col min="9740" max="9740" width="4.85546875" style="173" customWidth="1"/>
    <col min="9741" max="9741" width="26.5703125" style="173" customWidth="1"/>
    <col min="9742" max="9742" width="12" style="173" customWidth="1"/>
    <col min="9743" max="9743" width="11.140625" style="173" customWidth="1"/>
    <col min="9744" max="9744" width="14.42578125" style="173" customWidth="1"/>
    <col min="9745" max="9992" width="9" style="173"/>
    <col min="9993" max="9993" width="9" style="173" customWidth="1"/>
    <col min="9994" max="9994" width="51.7109375" style="173" customWidth="1"/>
    <col min="9995" max="9995" width="14.42578125" style="173" customWidth="1"/>
    <col min="9996" max="9996" width="4.85546875" style="173" customWidth="1"/>
    <col min="9997" max="9997" width="26.5703125" style="173" customWidth="1"/>
    <col min="9998" max="9998" width="12" style="173" customWidth="1"/>
    <col min="9999" max="9999" width="11.140625" style="173" customWidth="1"/>
    <col min="10000" max="10000" width="14.42578125" style="173" customWidth="1"/>
    <col min="10001" max="10248" width="9" style="173"/>
    <col min="10249" max="10249" width="9" style="173" customWidth="1"/>
    <col min="10250" max="10250" width="51.7109375" style="173" customWidth="1"/>
    <col min="10251" max="10251" width="14.42578125" style="173" customWidth="1"/>
    <col min="10252" max="10252" width="4.85546875" style="173" customWidth="1"/>
    <col min="10253" max="10253" width="26.5703125" style="173" customWidth="1"/>
    <col min="10254" max="10254" width="12" style="173" customWidth="1"/>
    <col min="10255" max="10255" width="11.140625" style="173" customWidth="1"/>
    <col min="10256" max="10256" width="14.42578125" style="173" customWidth="1"/>
    <col min="10257" max="10504" width="9" style="173"/>
    <col min="10505" max="10505" width="9" style="173" customWidth="1"/>
    <col min="10506" max="10506" width="51.7109375" style="173" customWidth="1"/>
    <col min="10507" max="10507" width="14.42578125" style="173" customWidth="1"/>
    <col min="10508" max="10508" width="4.85546875" style="173" customWidth="1"/>
    <col min="10509" max="10509" width="26.5703125" style="173" customWidth="1"/>
    <col min="10510" max="10510" width="12" style="173" customWidth="1"/>
    <col min="10511" max="10511" width="11.140625" style="173" customWidth="1"/>
    <col min="10512" max="10512" width="14.42578125" style="173" customWidth="1"/>
    <col min="10513" max="10760" width="9" style="173"/>
    <col min="10761" max="10761" width="9" style="173" customWidth="1"/>
    <col min="10762" max="10762" width="51.7109375" style="173" customWidth="1"/>
    <col min="10763" max="10763" width="14.42578125" style="173" customWidth="1"/>
    <col min="10764" max="10764" width="4.85546875" style="173" customWidth="1"/>
    <col min="10765" max="10765" width="26.5703125" style="173" customWidth="1"/>
    <col min="10766" max="10766" width="12" style="173" customWidth="1"/>
    <col min="10767" max="10767" width="11.140625" style="173" customWidth="1"/>
    <col min="10768" max="10768" width="14.42578125" style="173" customWidth="1"/>
    <col min="10769" max="11016" width="9" style="173"/>
    <col min="11017" max="11017" width="9" style="173" customWidth="1"/>
    <col min="11018" max="11018" width="51.7109375" style="173" customWidth="1"/>
    <col min="11019" max="11019" width="14.42578125" style="173" customWidth="1"/>
    <col min="11020" max="11020" width="4.85546875" style="173" customWidth="1"/>
    <col min="11021" max="11021" width="26.5703125" style="173" customWidth="1"/>
    <col min="11022" max="11022" width="12" style="173" customWidth="1"/>
    <col min="11023" max="11023" width="11.140625" style="173" customWidth="1"/>
    <col min="11024" max="11024" width="14.42578125" style="173" customWidth="1"/>
    <col min="11025" max="11272" width="9" style="173"/>
    <col min="11273" max="11273" width="9" style="173" customWidth="1"/>
    <col min="11274" max="11274" width="51.7109375" style="173" customWidth="1"/>
    <col min="11275" max="11275" width="14.42578125" style="173" customWidth="1"/>
    <col min="11276" max="11276" width="4.85546875" style="173" customWidth="1"/>
    <col min="11277" max="11277" width="26.5703125" style="173" customWidth="1"/>
    <col min="11278" max="11278" width="12" style="173" customWidth="1"/>
    <col min="11279" max="11279" width="11.140625" style="173" customWidth="1"/>
    <col min="11280" max="11280" width="14.42578125" style="173" customWidth="1"/>
    <col min="11281" max="11528" width="9" style="173"/>
    <col min="11529" max="11529" width="9" style="173" customWidth="1"/>
    <col min="11530" max="11530" width="51.7109375" style="173" customWidth="1"/>
    <col min="11531" max="11531" width="14.42578125" style="173" customWidth="1"/>
    <col min="11532" max="11532" width="4.85546875" style="173" customWidth="1"/>
    <col min="11533" max="11533" width="26.5703125" style="173" customWidth="1"/>
    <col min="11534" max="11534" width="12" style="173" customWidth="1"/>
    <col min="11535" max="11535" width="11.140625" style="173" customWidth="1"/>
    <col min="11536" max="11536" width="14.42578125" style="173" customWidth="1"/>
    <col min="11537" max="11784" width="9" style="173"/>
    <col min="11785" max="11785" width="9" style="173" customWidth="1"/>
    <col min="11786" max="11786" width="51.7109375" style="173" customWidth="1"/>
    <col min="11787" max="11787" width="14.42578125" style="173" customWidth="1"/>
    <col min="11788" max="11788" width="4.85546875" style="173" customWidth="1"/>
    <col min="11789" max="11789" width="26.5703125" style="173" customWidth="1"/>
    <col min="11790" max="11790" width="12" style="173" customWidth="1"/>
    <col min="11791" max="11791" width="11.140625" style="173" customWidth="1"/>
    <col min="11792" max="11792" width="14.42578125" style="173" customWidth="1"/>
    <col min="11793" max="12040" width="9" style="173"/>
    <col min="12041" max="12041" width="9" style="173" customWidth="1"/>
    <col min="12042" max="12042" width="51.7109375" style="173" customWidth="1"/>
    <col min="12043" max="12043" width="14.42578125" style="173" customWidth="1"/>
    <col min="12044" max="12044" width="4.85546875" style="173" customWidth="1"/>
    <col min="12045" max="12045" width="26.5703125" style="173" customWidth="1"/>
    <col min="12046" max="12046" width="12" style="173" customWidth="1"/>
    <col min="12047" max="12047" width="11.140625" style="173" customWidth="1"/>
    <col min="12048" max="12048" width="14.42578125" style="173" customWidth="1"/>
    <col min="12049" max="12296" width="9" style="173"/>
    <col min="12297" max="12297" width="9" style="173" customWidth="1"/>
    <col min="12298" max="12298" width="51.7109375" style="173" customWidth="1"/>
    <col min="12299" max="12299" width="14.42578125" style="173" customWidth="1"/>
    <col min="12300" max="12300" width="4.85546875" style="173" customWidth="1"/>
    <col min="12301" max="12301" width="26.5703125" style="173" customWidth="1"/>
    <col min="12302" max="12302" width="12" style="173" customWidth="1"/>
    <col min="12303" max="12303" width="11.140625" style="173" customWidth="1"/>
    <col min="12304" max="12304" width="14.42578125" style="173" customWidth="1"/>
    <col min="12305" max="12552" width="9" style="173"/>
    <col min="12553" max="12553" width="9" style="173" customWidth="1"/>
    <col min="12554" max="12554" width="51.7109375" style="173" customWidth="1"/>
    <col min="12555" max="12555" width="14.42578125" style="173" customWidth="1"/>
    <col min="12556" max="12556" width="4.85546875" style="173" customWidth="1"/>
    <col min="12557" max="12557" width="26.5703125" style="173" customWidth="1"/>
    <col min="12558" max="12558" width="12" style="173" customWidth="1"/>
    <col min="12559" max="12559" width="11.140625" style="173" customWidth="1"/>
    <col min="12560" max="12560" width="14.42578125" style="173" customWidth="1"/>
    <col min="12561" max="12808" width="9" style="173"/>
    <col min="12809" max="12809" width="9" style="173" customWidth="1"/>
    <col min="12810" max="12810" width="51.7109375" style="173" customWidth="1"/>
    <col min="12811" max="12811" width="14.42578125" style="173" customWidth="1"/>
    <col min="12812" max="12812" width="4.85546875" style="173" customWidth="1"/>
    <col min="12813" max="12813" width="26.5703125" style="173" customWidth="1"/>
    <col min="12814" max="12814" width="12" style="173" customWidth="1"/>
    <col min="12815" max="12815" width="11.140625" style="173" customWidth="1"/>
    <col min="12816" max="12816" width="14.42578125" style="173" customWidth="1"/>
    <col min="12817" max="13064" width="9" style="173"/>
    <col min="13065" max="13065" width="9" style="173" customWidth="1"/>
    <col min="13066" max="13066" width="51.7109375" style="173" customWidth="1"/>
    <col min="13067" max="13067" width="14.42578125" style="173" customWidth="1"/>
    <col min="13068" max="13068" width="4.85546875" style="173" customWidth="1"/>
    <col min="13069" max="13069" width="26.5703125" style="173" customWidth="1"/>
    <col min="13070" max="13070" width="12" style="173" customWidth="1"/>
    <col min="13071" max="13071" width="11.140625" style="173" customWidth="1"/>
    <col min="13072" max="13072" width="14.42578125" style="173" customWidth="1"/>
    <col min="13073" max="13320" width="9" style="173"/>
    <col min="13321" max="13321" width="9" style="173" customWidth="1"/>
    <col min="13322" max="13322" width="51.7109375" style="173" customWidth="1"/>
    <col min="13323" max="13323" width="14.42578125" style="173" customWidth="1"/>
    <col min="13324" max="13324" width="4.85546875" style="173" customWidth="1"/>
    <col min="13325" max="13325" width="26.5703125" style="173" customWidth="1"/>
    <col min="13326" max="13326" width="12" style="173" customWidth="1"/>
    <col min="13327" max="13327" width="11.140625" style="173" customWidth="1"/>
    <col min="13328" max="13328" width="14.42578125" style="173" customWidth="1"/>
    <col min="13329" max="13576" width="9" style="173"/>
    <col min="13577" max="13577" width="9" style="173" customWidth="1"/>
    <col min="13578" max="13578" width="51.7109375" style="173" customWidth="1"/>
    <col min="13579" max="13579" width="14.42578125" style="173" customWidth="1"/>
    <col min="13580" max="13580" width="4.85546875" style="173" customWidth="1"/>
    <col min="13581" max="13581" width="26.5703125" style="173" customWidth="1"/>
    <col min="13582" max="13582" width="12" style="173" customWidth="1"/>
    <col min="13583" max="13583" width="11.140625" style="173" customWidth="1"/>
    <col min="13584" max="13584" width="14.42578125" style="173" customWidth="1"/>
    <col min="13585" max="13832" width="9" style="173"/>
    <col min="13833" max="13833" width="9" style="173" customWidth="1"/>
    <col min="13834" max="13834" width="51.7109375" style="173" customWidth="1"/>
    <col min="13835" max="13835" width="14.42578125" style="173" customWidth="1"/>
    <col min="13836" max="13836" width="4.85546875" style="173" customWidth="1"/>
    <col min="13837" max="13837" width="26.5703125" style="173" customWidth="1"/>
    <col min="13838" max="13838" width="12" style="173" customWidth="1"/>
    <col min="13839" max="13839" width="11.140625" style="173" customWidth="1"/>
    <col min="13840" max="13840" width="14.42578125" style="173" customWidth="1"/>
    <col min="13841" max="14088" width="9" style="173"/>
    <col min="14089" max="14089" width="9" style="173" customWidth="1"/>
    <col min="14090" max="14090" width="51.7109375" style="173" customWidth="1"/>
    <col min="14091" max="14091" width="14.42578125" style="173" customWidth="1"/>
    <col min="14092" max="14092" width="4.85546875" style="173" customWidth="1"/>
    <col min="14093" max="14093" width="26.5703125" style="173" customWidth="1"/>
    <col min="14094" max="14094" width="12" style="173" customWidth="1"/>
    <col min="14095" max="14095" width="11.140625" style="173" customWidth="1"/>
    <col min="14096" max="14096" width="14.42578125" style="173" customWidth="1"/>
    <col min="14097" max="14344" width="9" style="173"/>
    <col min="14345" max="14345" width="9" style="173" customWidth="1"/>
    <col min="14346" max="14346" width="51.7109375" style="173" customWidth="1"/>
    <col min="14347" max="14347" width="14.42578125" style="173" customWidth="1"/>
    <col min="14348" max="14348" width="4.85546875" style="173" customWidth="1"/>
    <col min="14349" max="14349" width="26.5703125" style="173" customWidth="1"/>
    <col min="14350" max="14350" width="12" style="173" customWidth="1"/>
    <col min="14351" max="14351" width="11.140625" style="173" customWidth="1"/>
    <col min="14352" max="14352" width="14.42578125" style="173" customWidth="1"/>
    <col min="14353" max="14600" width="9" style="173"/>
    <col min="14601" max="14601" width="9" style="173" customWidth="1"/>
    <col min="14602" max="14602" width="51.7109375" style="173" customWidth="1"/>
    <col min="14603" max="14603" width="14.42578125" style="173" customWidth="1"/>
    <col min="14604" max="14604" width="4.85546875" style="173" customWidth="1"/>
    <col min="14605" max="14605" width="26.5703125" style="173" customWidth="1"/>
    <col min="14606" max="14606" width="12" style="173" customWidth="1"/>
    <col min="14607" max="14607" width="11.140625" style="173" customWidth="1"/>
    <col min="14608" max="14608" width="14.42578125" style="173" customWidth="1"/>
    <col min="14609" max="14856" width="9" style="173"/>
    <col min="14857" max="14857" width="9" style="173" customWidth="1"/>
    <col min="14858" max="14858" width="51.7109375" style="173" customWidth="1"/>
    <col min="14859" max="14859" width="14.42578125" style="173" customWidth="1"/>
    <col min="14860" max="14860" width="4.85546875" style="173" customWidth="1"/>
    <col min="14861" max="14861" width="26.5703125" style="173" customWidth="1"/>
    <col min="14862" max="14862" width="12" style="173" customWidth="1"/>
    <col min="14863" max="14863" width="11.140625" style="173" customWidth="1"/>
    <col min="14864" max="14864" width="14.42578125" style="173" customWidth="1"/>
    <col min="14865" max="15112" width="9" style="173"/>
    <col min="15113" max="15113" width="9" style="173" customWidth="1"/>
    <col min="15114" max="15114" width="51.7109375" style="173" customWidth="1"/>
    <col min="15115" max="15115" width="14.42578125" style="173" customWidth="1"/>
    <col min="15116" max="15116" width="4.85546875" style="173" customWidth="1"/>
    <col min="15117" max="15117" width="26.5703125" style="173" customWidth="1"/>
    <col min="15118" max="15118" width="12" style="173" customWidth="1"/>
    <col min="15119" max="15119" width="11.140625" style="173" customWidth="1"/>
    <col min="15120" max="15120" width="14.42578125" style="173" customWidth="1"/>
    <col min="15121" max="15368" width="9" style="173"/>
    <col min="15369" max="15369" width="9" style="173" customWidth="1"/>
    <col min="15370" max="15370" width="51.7109375" style="173" customWidth="1"/>
    <col min="15371" max="15371" width="14.42578125" style="173" customWidth="1"/>
    <col min="15372" max="15372" width="4.85546875" style="173" customWidth="1"/>
    <col min="15373" max="15373" width="26.5703125" style="173" customWidth="1"/>
    <col min="15374" max="15374" width="12" style="173" customWidth="1"/>
    <col min="15375" max="15375" width="11.140625" style="173" customWidth="1"/>
    <col min="15376" max="15376" width="14.42578125" style="173" customWidth="1"/>
    <col min="15377" max="15624" width="9" style="173"/>
    <col min="15625" max="15625" width="9" style="173" customWidth="1"/>
    <col min="15626" max="15626" width="51.7109375" style="173" customWidth="1"/>
    <col min="15627" max="15627" width="14.42578125" style="173" customWidth="1"/>
    <col min="15628" max="15628" width="4.85546875" style="173" customWidth="1"/>
    <col min="15629" max="15629" width="26.5703125" style="173" customWidth="1"/>
    <col min="15630" max="15630" width="12" style="173" customWidth="1"/>
    <col min="15631" max="15631" width="11.140625" style="173" customWidth="1"/>
    <col min="15632" max="15632" width="14.42578125" style="173" customWidth="1"/>
    <col min="15633" max="15880" width="9" style="173"/>
    <col min="15881" max="15881" width="9" style="173" customWidth="1"/>
    <col min="15882" max="15882" width="51.7109375" style="173" customWidth="1"/>
    <col min="15883" max="15883" width="14.42578125" style="173" customWidth="1"/>
    <col min="15884" max="15884" width="4.85546875" style="173" customWidth="1"/>
    <col min="15885" max="15885" width="26.5703125" style="173" customWidth="1"/>
    <col min="15886" max="15886" width="12" style="173" customWidth="1"/>
    <col min="15887" max="15887" width="11.140625" style="173" customWidth="1"/>
    <col min="15888" max="15888" width="14.42578125" style="173" customWidth="1"/>
    <col min="15889" max="16136" width="9" style="173"/>
    <col min="16137" max="16137" width="9" style="173" customWidth="1"/>
    <col min="16138" max="16138" width="51.7109375" style="173" customWidth="1"/>
    <col min="16139" max="16139" width="14.42578125" style="173" customWidth="1"/>
    <col min="16140" max="16140" width="4.85546875" style="173" customWidth="1"/>
    <col min="16141" max="16141" width="26.5703125" style="173" customWidth="1"/>
    <col min="16142" max="16142" width="12" style="173" customWidth="1"/>
    <col min="16143" max="16143" width="11.140625" style="173" customWidth="1"/>
    <col min="16144" max="16144" width="14.42578125" style="173" customWidth="1"/>
    <col min="16145" max="16384" width="9" style="173"/>
  </cols>
  <sheetData>
    <row r="1" spans="1:16" ht="18.75">
      <c r="A1" s="485" t="str">
        <f ca="1">MID(CELL("filename",A2),FIND("]",CELL("filename",A2))+1,256)</f>
        <v>UFB-9 Accum. Absence Liability</v>
      </c>
      <c r="B1" s="485">
        <f>ROW()</f>
        <v>1</v>
      </c>
      <c r="C1" s="485" t="str">
        <f>'Cover Page'!K6</f>
        <v>0606</v>
      </c>
      <c r="D1" s="485">
        <f>'Cover Page'!K4</f>
        <v>2022</v>
      </c>
      <c r="E1" s="485" t="s">
        <v>2022</v>
      </c>
      <c r="F1" s="485" t="s">
        <v>2175</v>
      </c>
      <c r="G1" s="485"/>
      <c r="H1" s="499">
        <f>'Cover Page'!M38</f>
        <v>0</v>
      </c>
      <c r="J1" s="763" t="s">
        <v>0</v>
      </c>
      <c r="K1" s="763"/>
      <c r="L1" s="763"/>
      <c r="M1" s="763"/>
      <c r="N1" s="763"/>
      <c r="O1" s="763"/>
      <c r="P1" s="763"/>
    </row>
    <row r="2" spans="1:16" ht="18.75">
      <c r="A2" s="485" t="str">
        <f ca="1">MID(CELL("filename",A2),FIND("]",CELL("filename",A2))+1,256)</f>
        <v>UFB-9 Accum. Absence Liability</v>
      </c>
      <c r="B2" s="485">
        <f>ROW()</f>
        <v>2</v>
      </c>
      <c r="C2" s="485" t="str">
        <f>'Cover Page'!K6</f>
        <v>0606</v>
      </c>
      <c r="D2" s="485">
        <f>'Cover Page'!K4</f>
        <v>2022</v>
      </c>
      <c r="E2" s="485" t="s">
        <v>2022</v>
      </c>
      <c r="F2" s="485" t="s">
        <v>2175</v>
      </c>
      <c r="G2" s="485" t="s">
        <v>121</v>
      </c>
      <c r="H2" s="499">
        <f>'Cover Page'!M38</f>
        <v>0</v>
      </c>
      <c r="J2" s="810" t="s">
        <v>2282</v>
      </c>
      <c r="K2" s="810"/>
      <c r="L2" s="810"/>
      <c r="M2" s="810"/>
      <c r="N2" s="810"/>
      <c r="O2" s="810"/>
      <c r="P2" s="810"/>
    </row>
    <row r="3" spans="1:16" s="174" customFormat="1">
      <c r="A3" s="485" t="str">
        <f t="shared" ref="A3:A41" ca="1" si="0">MID(CELL("filename",A3),FIND("]",CELL("filename",A3))+1,256)</f>
        <v>UFB-9 Accum. Absence Liability</v>
      </c>
      <c r="B3" s="485">
        <f>ROW()</f>
        <v>3</v>
      </c>
      <c r="C3" s="485" t="str">
        <f>'Cover Page'!K6</f>
        <v>0606</v>
      </c>
      <c r="D3" s="485">
        <f>'Cover Page'!K4</f>
        <v>2022</v>
      </c>
      <c r="E3" s="485" t="s">
        <v>2022</v>
      </c>
      <c r="F3" s="485" t="s">
        <v>2175</v>
      </c>
      <c r="G3" s="485"/>
      <c r="H3" s="499">
        <f>'Cover Page'!M38</f>
        <v>0</v>
      </c>
      <c r="N3" s="175" t="s">
        <v>195</v>
      </c>
      <c r="O3" s="175"/>
      <c r="P3" s="175"/>
    </row>
    <row r="4" spans="1:16" s="174" customFormat="1">
      <c r="A4" s="485" t="str">
        <f t="shared" ca="1" si="0"/>
        <v>UFB-9 Accum. Absence Liability</v>
      </c>
      <c r="B4" s="485">
        <f>ROW()</f>
        <v>4</v>
      </c>
      <c r="C4" s="485" t="str">
        <f>'Cover Page'!K6</f>
        <v>0606</v>
      </c>
      <c r="D4" s="485">
        <f>'Cover Page'!K4</f>
        <v>2022</v>
      </c>
      <c r="E4" s="485" t="s">
        <v>2022</v>
      </c>
      <c r="F4" s="485" t="s">
        <v>2175</v>
      </c>
      <c r="G4" s="485" t="s">
        <v>121</v>
      </c>
      <c r="H4" s="499">
        <f>'Cover Page'!M38</f>
        <v>0</v>
      </c>
      <c r="N4" s="175" t="s">
        <v>196</v>
      </c>
      <c r="O4" s="175"/>
      <c r="P4" s="175"/>
    </row>
    <row r="5" spans="1:16" s="174" customFormat="1" ht="38.25">
      <c r="A5" s="485" t="str">
        <f t="shared" ca="1" si="0"/>
        <v>UFB-9 Accum. Absence Liability</v>
      </c>
      <c r="B5" s="485">
        <f>ROW()</f>
        <v>5</v>
      </c>
      <c r="C5" s="485" t="str">
        <f>'Cover Page'!K6</f>
        <v>0606</v>
      </c>
      <c r="D5" s="485">
        <f>'Cover Page'!K4</f>
        <v>2022</v>
      </c>
      <c r="E5" s="485" t="s">
        <v>2022</v>
      </c>
      <c r="F5" s="485" t="s">
        <v>2175</v>
      </c>
      <c r="G5" s="485"/>
      <c r="H5" s="499">
        <f>'Cover Page'!M38</f>
        <v>0</v>
      </c>
      <c r="J5" s="176"/>
      <c r="K5" s="177" t="s">
        <v>197</v>
      </c>
      <c r="L5" s="178" t="s">
        <v>198</v>
      </c>
      <c r="M5" s="179" t="s">
        <v>199</v>
      </c>
      <c r="N5" s="179" t="s">
        <v>200</v>
      </c>
      <c r="O5" s="179" t="s">
        <v>201</v>
      </c>
      <c r="P5" s="179" t="s">
        <v>202</v>
      </c>
    </row>
    <row r="6" spans="1:16" ht="15">
      <c r="A6" s="485" t="str">
        <f t="shared" ca="1" si="0"/>
        <v>UFB-9 Accum. Absence Liability</v>
      </c>
      <c r="B6" s="485">
        <f>ROW()</f>
        <v>6</v>
      </c>
      <c r="C6" s="485" t="str">
        <f>'Cover Page'!K6</f>
        <v>0606</v>
      </c>
      <c r="D6" s="485">
        <f>'Cover Page'!K4</f>
        <v>2022</v>
      </c>
      <c r="E6" s="485" t="s">
        <v>2022</v>
      </c>
      <c r="F6" s="485" t="s">
        <v>2175</v>
      </c>
      <c r="G6" s="485" t="s">
        <v>2176</v>
      </c>
      <c r="H6" s="499">
        <f>'Cover Page'!M38</f>
        <v>0</v>
      </c>
      <c r="K6" s="410"/>
      <c r="L6" s="411"/>
      <c r="M6" s="412"/>
      <c r="N6" s="413"/>
      <c r="O6" s="413"/>
      <c r="P6" s="413"/>
    </row>
    <row r="7" spans="1:16" ht="15">
      <c r="A7" s="485" t="str">
        <f t="shared" ca="1" si="0"/>
        <v>UFB-9 Accum. Absence Liability</v>
      </c>
      <c r="B7" s="485">
        <f>ROW()</f>
        <v>7</v>
      </c>
      <c r="C7" s="485" t="str">
        <f>'Cover Page'!K6</f>
        <v>0606</v>
      </c>
      <c r="D7" s="485">
        <f>'Cover Page'!K4</f>
        <v>2022</v>
      </c>
      <c r="E7" s="485" t="s">
        <v>2022</v>
      </c>
      <c r="F7" s="485" t="s">
        <v>2175</v>
      </c>
      <c r="G7" s="485" t="s">
        <v>2176</v>
      </c>
      <c r="H7" s="499">
        <f>'Cover Page'!M38</f>
        <v>0</v>
      </c>
      <c r="K7" s="414"/>
      <c r="L7" s="411"/>
      <c r="M7" s="412"/>
      <c r="N7" s="413"/>
      <c r="O7" s="413"/>
      <c r="P7" s="413"/>
    </row>
    <row r="8" spans="1:16" ht="15">
      <c r="A8" s="485" t="str">
        <f ca="1">MID(CELL("filename",A8),FIND("]",CELL("filename",A8))+1,256)</f>
        <v>UFB-9 Accum. Absence Liability</v>
      </c>
      <c r="B8" s="485">
        <f>ROW()</f>
        <v>8</v>
      </c>
      <c r="C8" s="485" t="str">
        <f>'Cover Page'!K6</f>
        <v>0606</v>
      </c>
      <c r="D8" s="485">
        <f>'Cover Page'!K4</f>
        <v>2022</v>
      </c>
      <c r="E8" s="485" t="s">
        <v>2022</v>
      </c>
      <c r="F8" s="485" t="s">
        <v>2175</v>
      </c>
      <c r="G8" s="485" t="s">
        <v>2176</v>
      </c>
      <c r="H8" s="499">
        <f>'Cover Page'!M38</f>
        <v>0</v>
      </c>
      <c r="K8" s="410"/>
      <c r="L8" s="411"/>
      <c r="M8" s="412"/>
      <c r="N8" s="413"/>
      <c r="O8" s="413"/>
      <c r="P8" s="413"/>
    </row>
    <row r="9" spans="1:16" ht="15">
      <c r="A9" s="485" t="str">
        <f ca="1">MID(CELL("filename",A9),FIND("]",CELL("filename",A9))+1,256)</f>
        <v>UFB-9 Accum. Absence Liability</v>
      </c>
      <c r="B9" s="485">
        <f>ROW()</f>
        <v>9</v>
      </c>
      <c r="C9" s="485" t="str">
        <f>'Cover Page'!K6</f>
        <v>0606</v>
      </c>
      <c r="D9" s="485">
        <f>'Cover Page'!K4</f>
        <v>2022</v>
      </c>
      <c r="E9" s="485" t="s">
        <v>2022</v>
      </c>
      <c r="F9" s="485" t="s">
        <v>2175</v>
      </c>
      <c r="G9" s="485" t="s">
        <v>2176</v>
      </c>
      <c r="H9" s="499">
        <f>'Cover Page'!M38</f>
        <v>0</v>
      </c>
      <c r="K9" s="410"/>
      <c r="L9" s="411"/>
      <c r="M9" s="412"/>
      <c r="N9" s="413"/>
      <c r="O9" s="413"/>
      <c r="P9" s="413"/>
    </row>
    <row r="10" spans="1:16" ht="15">
      <c r="A10" s="485" t="str">
        <f ca="1">MID(CELL("filename",A10),FIND("]",CELL("filename",A10))+1,256)</f>
        <v>UFB-9 Accum. Absence Liability</v>
      </c>
      <c r="B10" s="485">
        <f>ROW()</f>
        <v>10</v>
      </c>
      <c r="C10" s="485" t="str">
        <f>'Cover Page'!K6</f>
        <v>0606</v>
      </c>
      <c r="D10" s="485">
        <f>'Cover Page'!K4</f>
        <v>2022</v>
      </c>
      <c r="E10" s="485" t="s">
        <v>2022</v>
      </c>
      <c r="F10" s="485" t="s">
        <v>2175</v>
      </c>
      <c r="G10" s="485" t="s">
        <v>2176</v>
      </c>
      <c r="H10" s="499">
        <f>'Cover Page'!M38</f>
        <v>0</v>
      </c>
      <c r="K10" s="410"/>
      <c r="L10" s="411"/>
      <c r="M10" s="412"/>
      <c r="N10" s="413"/>
      <c r="O10" s="413"/>
      <c r="P10" s="413"/>
    </row>
    <row r="11" spans="1:16" ht="15">
      <c r="A11" s="485" t="str">
        <f ca="1">MID(CELL("filename",A11),FIND("]",CELL("filename",A11))+1,256)</f>
        <v>UFB-9 Accum. Absence Liability</v>
      </c>
      <c r="B11" s="485">
        <f>ROW()</f>
        <v>11</v>
      </c>
      <c r="C11" s="485" t="str">
        <f>'Cover Page'!K6</f>
        <v>0606</v>
      </c>
      <c r="D11" s="485">
        <f>'Cover Page'!K4</f>
        <v>2022</v>
      </c>
      <c r="E11" s="485" t="s">
        <v>2022</v>
      </c>
      <c r="F11" s="485" t="s">
        <v>2175</v>
      </c>
      <c r="G11" s="485" t="s">
        <v>2176</v>
      </c>
      <c r="H11" s="499">
        <f>'Cover Page'!M38</f>
        <v>0</v>
      </c>
      <c r="K11" s="410"/>
      <c r="L11" s="411"/>
      <c r="M11" s="412"/>
      <c r="N11" s="413"/>
      <c r="O11" s="413"/>
      <c r="P11" s="413"/>
    </row>
    <row r="12" spans="1:16" ht="15">
      <c r="A12" s="485" t="str">
        <f t="shared" ca="1" si="0"/>
        <v>UFB-9 Accum. Absence Liability</v>
      </c>
      <c r="B12" s="485">
        <f>ROW()</f>
        <v>12</v>
      </c>
      <c r="C12" s="485" t="str">
        <f>'Cover Page'!K6</f>
        <v>0606</v>
      </c>
      <c r="D12" s="485">
        <f>'Cover Page'!K4</f>
        <v>2022</v>
      </c>
      <c r="E12" s="485" t="s">
        <v>2022</v>
      </c>
      <c r="F12" s="485" t="s">
        <v>2175</v>
      </c>
      <c r="G12" s="485" t="s">
        <v>2176</v>
      </c>
      <c r="H12" s="499">
        <f>'Cover Page'!M38</f>
        <v>0</v>
      </c>
      <c r="K12" s="410"/>
      <c r="L12" s="411"/>
      <c r="M12" s="412"/>
      <c r="N12" s="413"/>
      <c r="O12" s="413"/>
      <c r="P12" s="413"/>
    </row>
    <row r="13" spans="1:16" ht="15">
      <c r="A13" s="485" t="str">
        <f t="shared" ca="1" si="0"/>
        <v>UFB-9 Accum. Absence Liability</v>
      </c>
      <c r="B13" s="485">
        <f>ROW()</f>
        <v>13</v>
      </c>
      <c r="C13" s="485" t="str">
        <f>'Cover Page'!K6</f>
        <v>0606</v>
      </c>
      <c r="D13" s="485">
        <f>'Cover Page'!K4</f>
        <v>2022</v>
      </c>
      <c r="E13" s="485" t="s">
        <v>2022</v>
      </c>
      <c r="F13" s="485" t="s">
        <v>2175</v>
      </c>
      <c r="G13" s="485" t="s">
        <v>2176</v>
      </c>
      <c r="H13" s="499">
        <f>'Cover Page'!M38</f>
        <v>0</v>
      </c>
      <c r="K13" s="410"/>
      <c r="L13" s="411"/>
      <c r="M13" s="412"/>
      <c r="N13" s="413"/>
      <c r="O13" s="413"/>
      <c r="P13" s="413"/>
    </row>
    <row r="14" spans="1:16" ht="15">
      <c r="A14" s="485" t="str">
        <f t="shared" ca="1" si="0"/>
        <v>UFB-9 Accum. Absence Liability</v>
      </c>
      <c r="B14" s="485">
        <f>ROW()</f>
        <v>14</v>
      </c>
      <c r="C14" s="485" t="str">
        <f>'Cover Page'!K6</f>
        <v>0606</v>
      </c>
      <c r="D14" s="485">
        <f>'Cover Page'!K4</f>
        <v>2022</v>
      </c>
      <c r="E14" s="485" t="s">
        <v>2022</v>
      </c>
      <c r="F14" s="485" t="s">
        <v>2175</v>
      </c>
      <c r="G14" s="485" t="s">
        <v>2176</v>
      </c>
      <c r="H14" s="499">
        <f>'Cover Page'!M38</f>
        <v>0</v>
      </c>
      <c r="K14" s="410"/>
      <c r="L14" s="411"/>
      <c r="M14" s="412"/>
      <c r="N14" s="413"/>
      <c r="O14" s="413"/>
      <c r="P14" s="413"/>
    </row>
    <row r="15" spans="1:16" ht="15">
      <c r="A15" s="485" t="str">
        <f t="shared" ca="1" si="0"/>
        <v>UFB-9 Accum. Absence Liability</v>
      </c>
      <c r="B15" s="485">
        <f>ROW()</f>
        <v>15</v>
      </c>
      <c r="C15" s="485" t="str">
        <f>'Cover Page'!K6</f>
        <v>0606</v>
      </c>
      <c r="D15" s="485">
        <f>'Cover Page'!K4</f>
        <v>2022</v>
      </c>
      <c r="E15" s="485" t="s">
        <v>2022</v>
      </c>
      <c r="F15" s="485" t="s">
        <v>2175</v>
      </c>
      <c r="G15" s="485" t="s">
        <v>2176</v>
      </c>
      <c r="H15" s="499">
        <f>'Cover Page'!M38</f>
        <v>0</v>
      </c>
      <c r="K15" s="410"/>
      <c r="L15" s="411"/>
      <c r="M15" s="412"/>
      <c r="N15" s="413"/>
      <c r="O15" s="413"/>
      <c r="P15" s="413"/>
    </row>
    <row r="16" spans="1:16" ht="15">
      <c r="A16" s="485" t="str">
        <f t="shared" ca="1" si="0"/>
        <v>UFB-9 Accum. Absence Liability</v>
      </c>
      <c r="B16" s="485">
        <f>ROW()</f>
        <v>16</v>
      </c>
      <c r="C16" s="485" t="str">
        <f>'Cover Page'!K6</f>
        <v>0606</v>
      </c>
      <c r="D16" s="485">
        <f>'Cover Page'!K4</f>
        <v>2022</v>
      </c>
      <c r="E16" s="485" t="s">
        <v>2022</v>
      </c>
      <c r="F16" s="485" t="s">
        <v>2175</v>
      </c>
      <c r="G16" s="485" t="s">
        <v>2176</v>
      </c>
      <c r="H16" s="499">
        <f>'Cover Page'!M38</f>
        <v>0</v>
      </c>
      <c r="K16" s="410"/>
      <c r="L16" s="411"/>
      <c r="M16" s="412"/>
      <c r="N16" s="413"/>
      <c r="O16" s="413"/>
      <c r="P16" s="413"/>
    </row>
    <row r="17" spans="1:16" ht="15">
      <c r="A17" s="485" t="str">
        <f t="shared" ca="1" si="0"/>
        <v>UFB-9 Accum. Absence Liability</v>
      </c>
      <c r="B17" s="485">
        <f>ROW()</f>
        <v>17</v>
      </c>
      <c r="C17" s="485" t="str">
        <f>'Cover Page'!K6</f>
        <v>0606</v>
      </c>
      <c r="D17" s="485">
        <f>'Cover Page'!K4</f>
        <v>2022</v>
      </c>
      <c r="E17" s="485" t="s">
        <v>2022</v>
      </c>
      <c r="F17" s="485" t="s">
        <v>2175</v>
      </c>
      <c r="G17" s="485" t="s">
        <v>2176</v>
      </c>
      <c r="H17" s="499">
        <f>'Cover Page'!M38</f>
        <v>0</v>
      </c>
      <c r="K17" s="410"/>
      <c r="L17" s="411"/>
      <c r="M17" s="412"/>
      <c r="N17" s="413"/>
      <c r="O17" s="413"/>
      <c r="P17" s="413"/>
    </row>
    <row r="18" spans="1:16" ht="15">
      <c r="A18" s="485" t="str">
        <f t="shared" ca="1" si="0"/>
        <v>UFB-9 Accum. Absence Liability</v>
      </c>
      <c r="B18" s="485">
        <f>ROW()</f>
        <v>18</v>
      </c>
      <c r="C18" s="485" t="str">
        <f>'Cover Page'!K6</f>
        <v>0606</v>
      </c>
      <c r="D18" s="485">
        <f>'Cover Page'!K4</f>
        <v>2022</v>
      </c>
      <c r="E18" s="485" t="s">
        <v>2022</v>
      </c>
      <c r="F18" s="485" t="s">
        <v>2175</v>
      </c>
      <c r="G18" s="485" t="s">
        <v>2176</v>
      </c>
      <c r="H18" s="499">
        <f>'Cover Page'!M38</f>
        <v>0</v>
      </c>
      <c r="K18" s="415"/>
      <c r="L18" s="416"/>
      <c r="M18" s="417"/>
      <c r="N18" s="418"/>
      <c r="O18" s="418"/>
      <c r="P18" s="418"/>
    </row>
    <row r="19" spans="1:16" ht="15">
      <c r="A19" s="485" t="str">
        <f t="shared" ca="1" si="0"/>
        <v>UFB-9 Accum. Absence Liability</v>
      </c>
      <c r="B19" s="485">
        <f>ROW()</f>
        <v>19</v>
      </c>
      <c r="C19" s="485" t="str">
        <f>'Cover Page'!K6</f>
        <v>0606</v>
      </c>
      <c r="D19" s="485">
        <f>'Cover Page'!K4</f>
        <v>2022</v>
      </c>
      <c r="E19" s="485" t="s">
        <v>2022</v>
      </c>
      <c r="F19" s="485" t="s">
        <v>2175</v>
      </c>
      <c r="G19" s="485" t="s">
        <v>2176</v>
      </c>
      <c r="H19" s="499">
        <f>'Cover Page'!M38</f>
        <v>0</v>
      </c>
      <c r="K19" s="415"/>
      <c r="L19" s="416"/>
      <c r="M19" s="417"/>
      <c r="N19" s="418"/>
      <c r="O19" s="418"/>
      <c r="P19" s="418"/>
    </row>
    <row r="20" spans="1:16" ht="15">
      <c r="A20" s="485"/>
      <c r="B20" s="485"/>
      <c r="C20" s="485"/>
      <c r="D20" s="485"/>
      <c r="E20" s="485"/>
      <c r="F20" s="485"/>
      <c r="G20" s="485"/>
      <c r="H20" s="499"/>
      <c r="K20" s="616"/>
      <c r="L20" s="617"/>
      <c r="M20" s="618"/>
      <c r="N20" s="619"/>
      <c r="O20" s="619"/>
      <c r="P20" s="619"/>
    </row>
    <row r="21" spans="1:16" ht="15">
      <c r="A21" s="485"/>
      <c r="B21" s="485"/>
      <c r="C21" s="485"/>
      <c r="D21" s="485"/>
      <c r="E21" s="485"/>
      <c r="F21" s="485"/>
      <c r="G21" s="485"/>
      <c r="H21" s="499"/>
      <c r="K21" s="616"/>
      <c r="L21" s="617"/>
      <c r="M21" s="618"/>
      <c r="N21" s="619"/>
      <c r="O21" s="619"/>
      <c r="P21" s="619"/>
    </row>
    <row r="22" spans="1:16" ht="15">
      <c r="A22" s="485"/>
      <c r="B22" s="485"/>
      <c r="C22" s="485"/>
      <c r="D22" s="485"/>
      <c r="E22" s="485"/>
      <c r="F22" s="485"/>
      <c r="G22" s="485"/>
      <c r="H22" s="499"/>
      <c r="K22" s="616"/>
      <c r="L22" s="617"/>
      <c r="M22" s="618"/>
      <c r="N22" s="619"/>
      <c r="O22" s="619"/>
      <c r="P22" s="619"/>
    </row>
    <row r="23" spans="1:16" ht="15">
      <c r="A23" s="485"/>
      <c r="B23" s="485"/>
      <c r="C23" s="485"/>
      <c r="D23" s="485"/>
      <c r="E23" s="485"/>
      <c r="F23" s="485"/>
      <c r="G23" s="485"/>
      <c r="H23" s="499"/>
      <c r="K23" s="616"/>
      <c r="L23" s="617"/>
      <c r="M23" s="618"/>
      <c r="N23" s="619"/>
      <c r="O23" s="619"/>
      <c r="P23" s="619"/>
    </row>
    <row r="24" spans="1:16" ht="15">
      <c r="A24" s="485"/>
      <c r="B24" s="485"/>
      <c r="C24" s="485"/>
      <c r="D24" s="485"/>
      <c r="E24" s="485"/>
      <c r="F24" s="485"/>
      <c r="G24" s="485"/>
      <c r="H24" s="499"/>
      <c r="K24" s="616"/>
      <c r="L24" s="617"/>
      <c r="M24" s="618"/>
      <c r="N24" s="619"/>
      <c r="O24" s="619"/>
      <c r="P24" s="619"/>
    </row>
    <row r="25" spans="1:16" ht="15">
      <c r="A25" s="485"/>
      <c r="B25" s="485"/>
      <c r="C25" s="485"/>
      <c r="D25" s="485"/>
      <c r="E25" s="485"/>
      <c r="F25" s="485"/>
      <c r="G25" s="485"/>
      <c r="H25" s="499"/>
      <c r="K25" s="616"/>
      <c r="L25" s="617"/>
      <c r="M25" s="618"/>
      <c r="N25" s="619"/>
      <c r="O25" s="619"/>
      <c r="P25" s="619"/>
    </row>
    <row r="26" spans="1:16" ht="15">
      <c r="A26" s="485"/>
      <c r="B26" s="485"/>
      <c r="C26" s="485"/>
      <c r="D26" s="485"/>
      <c r="E26" s="485"/>
      <c r="F26" s="485"/>
      <c r="G26" s="485"/>
      <c r="H26" s="499"/>
      <c r="K26" s="616"/>
      <c r="L26" s="617"/>
      <c r="M26" s="618"/>
      <c r="N26" s="619"/>
      <c r="O26" s="619"/>
      <c r="P26" s="619"/>
    </row>
    <row r="27" spans="1:16" ht="15">
      <c r="A27" s="485"/>
      <c r="B27" s="485"/>
      <c r="C27" s="485"/>
      <c r="D27" s="485"/>
      <c r="E27" s="485"/>
      <c r="F27" s="485"/>
      <c r="G27" s="485"/>
      <c r="H27" s="499"/>
      <c r="K27" s="616"/>
      <c r="L27" s="617"/>
      <c r="M27" s="618"/>
      <c r="N27" s="619"/>
      <c r="O27" s="619"/>
      <c r="P27" s="619"/>
    </row>
    <row r="28" spans="1:16" ht="15">
      <c r="A28" s="485"/>
      <c r="B28" s="485"/>
      <c r="C28" s="485"/>
      <c r="D28" s="485"/>
      <c r="E28" s="485"/>
      <c r="F28" s="485"/>
      <c r="G28" s="485"/>
      <c r="H28" s="499"/>
      <c r="K28" s="616"/>
      <c r="L28" s="617"/>
      <c r="M28" s="618"/>
      <c r="N28" s="619"/>
      <c r="O28" s="619"/>
      <c r="P28" s="619"/>
    </row>
    <row r="29" spans="1:16" ht="15">
      <c r="A29" s="485"/>
      <c r="B29" s="485"/>
      <c r="C29" s="485"/>
      <c r="D29" s="485"/>
      <c r="E29" s="485"/>
      <c r="F29" s="485"/>
      <c r="G29" s="485"/>
      <c r="H29" s="499"/>
      <c r="K29" s="616"/>
      <c r="L29" s="617"/>
      <c r="M29" s="618"/>
      <c r="N29" s="619"/>
      <c r="O29" s="619"/>
      <c r="P29" s="619"/>
    </row>
    <row r="30" spans="1:16" ht="15">
      <c r="A30" s="485"/>
      <c r="B30" s="485"/>
      <c r="C30" s="485"/>
      <c r="D30" s="485"/>
      <c r="E30" s="485"/>
      <c r="F30" s="485"/>
      <c r="G30" s="485"/>
      <c r="H30" s="499"/>
      <c r="K30" s="616"/>
      <c r="L30" s="617"/>
      <c r="M30" s="618"/>
      <c r="N30" s="619"/>
      <c r="O30" s="619"/>
      <c r="P30" s="619"/>
    </row>
    <row r="31" spans="1:16" ht="15">
      <c r="A31" s="485"/>
      <c r="B31" s="485"/>
      <c r="C31" s="485"/>
      <c r="D31" s="485"/>
      <c r="E31" s="485"/>
      <c r="F31" s="485"/>
      <c r="G31" s="485"/>
      <c r="H31" s="499"/>
      <c r="K31" s="616"/>
      <c r="L31" s="617"/>
      <c r="M31" s="618"/>
      <c r="N31" s="619"/>
      <c r="O31" s="619"/>
      <c r="P31" s="619"/>
    </row>
    <row r="32" spans="1:16" ht="15">
      <c r="A32" s="485" t="str">
        <f t="shared" ca="1" si="0"/>
        <v>UFB-9 Accum. Absence Liability</v>
      </c>
      <c r="B32" s="485">
        <f>ROW()</f>
        <v>32</v>
      </c>
      <c r="C32" s="485" t="str">
        <f>'Cover Page'!K6</f>
        <v>0606</v>
      </c>
      <c r="D32" s="485">
        <f>'Cover Page'!K4</f>
        <v>2022</v>
      </c>
      <c r="E32" s="485" t="s">
        <v>2022</v>
      </c>
      <c r="F32" s="485" t="s">
        <v>2175</v>
      </c>
      <c r="G32" s="485" t="s">
        <v>2176</v>
      </c>
      <c r="H32" s="499">
        <f>'Cover Page'!M38</f>
        <v>0</v>
      </c>
      <c r="K32" s="415"/>
      <c r="L32" s="416"/>
      <c r="M32" s="417"/>
      <c r="N32" s="418"/>
      <c r="O32" s="418"/>
      <c r="P32" s="418"/>
    </row>
    <row r="33" spans="1:16" ht="15">
      <c r="A33" s="485" t="str">
        <f t="shared" ca="1" si="0"/>
        <v>UFB-9 Accum. Absence Liability</v>
      </c>
      <c r="B33" s="485">
        <f>ROW()</f>
        <v>33</v>
      </c>
      <c r="C33" s="485" t="str">
        <f>'Cover Page'!K6</f>
        <v>0606</v>
      </c>
      <c r="D33" s="485">
        <f>'Cover Page'!K4</f>
        <v>2022</v>
      </c>
      <c r="E33" s="485" t="s">
        <v>2022</v>
      </c>
      <c r="F33" s="485" t="s">
        <v>2175</v>
      </c>
      <c r="G33" s="485" t="s">
        <v>2176</v>
      </c>
      <c r="H33" s="499">
        <f>'Cover Page'!M38</f>
        <v>0</v>
      </c>
      <c r="K33" s="415"/>
      <c r="L33" s="416"/>
      <c r="M33" s="417"/>
      <c r="N33" s="418"/>
      <c r="O33" s="418"/>
      <c r="P33" s="418"/>
    </row>
    <row r="34" spans="1:16" ht="15">
      <c r="A34" s="485" t="str">
        <f t="shared" ca="1" si="0"/>
        <v>UFB-9 Accum. Absence Liability</v>
      </c>
      <c r="B34" s="485">
        <f>ROW()</f>
        <v>34</v>
      </c>
      <c r="C34" s="485" t="str">
        <f>'Cover Page'!K6</f>
        <v>0606</v>
      </c>
      <c r="D34" s="485">
        <f>'Cover Page'!K4</f>
        <v>2022</v>
      </c>
      <c r="E34" s="485" t="s">
        <v>2022</v>
      </c>
      <c r="F34" s="485" t="s">
        <v>2175</v>
      </c>
      <c r="G34" s="485" t="s">
        <v>2176</v>
      </c>
      <c r="H34" s="499">
        <f>'Cover Page'!M38</f>
        <v>0</v>
      </c>
      <c r="K34" s="415"/>
      <c r="L34" s="416"/>
      <c r="M34" s="417"/>
      <c r="N34" s="418"/>
      <c r="O34" s="418"/>
      <c r="P34" s="418"/>
    </row>
    <row r="35" spans="1:16" ht="15">
      <c r="A35" s="485" t="str">
        <f t="shared" ca="1" si="0"/>
        <v>UFB-9 Accum. Absence Liability</v>
      </c>
      <c r="B35" s="485">
        <f>ROW()</f>
        <v>35</v>
      </c>
      <c r="C35" s="485" t="str">
        <f>'Cover Page'!K6</f>
        <v>0606</v>
      </c>
      <c r="D35" s="485">
        <f>'Cover Page'!K4</f>
        <v>2022</v>
      </c>
      <c r="E35" s="485" t="s">
        <v>2022</v>
      </c>
      <c r="F35" s="485" t="s">
        <v>2175</v>
      </c>
      <c r="G35" s="485" t="s">
        <v>2176</v>
      </c>
      <c r="H35" s="499">
        <f>'Cover Page'!M38</f>
        <v>0</v>
      </c>
      <c r="K35" s="415"/>
      <c r="L35" s="416"/>
      <c r="M35" s="417"/>
      <c r="N35" s="418"/>
      <c r="O35" s="418"/>
      <c r="P35" s="418"/>
    </row>
    <row r="36" spans="1:16" ht="15">
      <c r="A36" s="485" t="str">
        <f t="shared" ca="1" si="0"/>
        <v>UFB-9 Accum. Absence Liability</v>
      </c>
      <c r="B36" s="485">
        <f>ROW()</f>
        <v>36</v>
      </c>
      <c r="C36" s="485" t="str">
        <f>'Cover Page'!K6</f>
        <v>0606</v>
      </c>
      <c r="D36" s="485">
        <f>'Cover Page'!K4</f>
        <v>2022</v>
      </c>
      <c r="E36" s="485" t="s">
        <v>2022</v>
      </c>
      <c r="F36" s="485" t="s">
        <v>2175</v>
      </c>
      <c r="G36" s="485" t="s">
        <v>2176</v>
      </c>
      <c r="H36" s="499">
        <f>'Cover Page'!M38</f>
        <v>0</v>
      </c>
      <c r="K36" s="410"/>
      <c r="L36" s="411"/>
      <c r="M36" s="412"/>
      <c r="N36" s="413"/>
      <c r="O36" s="413"/>
      <c r="P36" s="413"/>
    </row>
    <row r="37" spans="1:16" ht="15">
      <c r="A37" s="485" t="str">
        <f t="shared" ca="1" si="0"/>
        <v>UFB-9 Accum. Absence Liability</v>
      </c>
      <c r="B37" s="485">
        <f>ROW()</f>
        <v>37</v>
      </c>
      <c r="C37" s="485" t="str">
        <f>'Cover Page'!K6</f>
        <v>0606</v>
      </c>
      <c r="D37" s="485">
        <f>'Cover Page'!K4</f>
        <v>2022</v>
      </c>
      <c r="E37" s="485" t="s">
        <v>2022</v>
      </c>
      <c r="F37" s="485" t="s">
        <v>2175</v>
      </c>
      <c r="G37" s="485" t="s">
        <v>2176</v>
      </c>
      <c r="H37" s="499">
        <f>'Cover Page'!M38</f>
        <v>0</v>
      </c>
      <c r="K37" s="410"/>
      <c r="L37" s="411"/>
      <c r="M37" s="412"/>
      <c r="N37" s="413"/>
      <c r="O37" s="413"/>
      <c r="P37" s="413"/>
    </row>
    <row r="38" spans="1:16" ht="15">
      <c r="A38" s="485" t="str">
        <f t="shared" ca="1" si="0"/>
        <v>UFB-9 Accum. Absence Liability</v>
      </c>
      <c r="B38" s="485">
        <f>ROW()</f>
        <v>38</v>
      </c>
      <c r="C38" s="485" t="str">
        <f>'Cover Page'!K6</f>
        <v>0606</v>
      </c>
      <c r="D38" s="485">
        <f>'Cover Page'!K4</f>
        <v>2022</v>
      </c>
      <c r="E38" s="485" t="s">
        <v>2022</v>
      </c>
      <c r="F38" s="485" t="s">
        <v>2175</v>
      </c>
      <c r="G38" s="485" t="s">
        <v>2177</v>
      </c>
      <c r="H38" s="499">
        <f>'Cover Page'!M38</f>
        <v>0</v>
      </c>
      <c r="K38" s="279" t="s">
        <v>175</v>
      </c>
      <c r="L38" s="278">
        <f>SUM(L6:L37)</f>
        <v>0</v>
      </c>
      <c r="M38" s="277">
        <f>SUM(M6:M37)</f>
        <v>0</v>
      </c>
      <c r="N38" s="281"/>
      <c r="O38" s="280"/>
      <c r="P38" s="280"/>
    </row>
    <row r="39" spans="1:16">
      <c r="A39" s="485" t="str">
        <f t="shared" ca="1" si="0"/>
        <v>UFB-9 Accum. Absence Liability</v>
      </c>
      <c r="B39" s="485">
        <f>ROW()</f>
        <v>39</v>
      </c>
      <c r="C39" s="485" t="str">
        <f>'Cover Page'!K6</f>
        <v>0606</v>
      </c>
      <c r="D39" s="485">
        <f>'Cover Page'!K4</f>
        <v>2022</v>
      </c>
      <c r="E39" s="485" t="s">
        <v>2022</v>
      </c>
      <c r="F39" s="485" t="s">
        <v>2175</v>
      </c>
      <c r="G39" s="485" t="s">
        <v>121</v>
      </c>
      <c r="H39" s="499">
        <f>'Cover Page'!M38</f>
        <v>0</v>
      </c>
      <c r="K39" s="180"/>
      <c r="L39" s="181"/>
      <c r="M39" s="182"/>
      <c r="N39" s="183"/>
      <c r="O39" s="183"/>
      <c r="P39" s="183"/>
    </row>
    <row r="40" spans="1:16">
      <c r="A40" s="485" t="str">
        <f t="shared" ca="1" si="0"/>
        <v>UFB-9 Accum. Absence Liability</v>
      </c>
      <c r="B40" s="485">
        <f>ROW()</f>
        <v>40</v>
      </c>
      <c r="C40" s="485" t="str">
        <f>'Cover Page'!K6</f>
        <v>0606</v>
      </c>
      <c r="D40" s="485">
        <f>'Cover Page'!K4</f>
        <v>2022</v>
      </c>
      <c r="E40" s="485" t="s">
        <v>2022</v>
      </c>
      <c r="F40" s="485" t="s">
        <v>2175</v>
      </c>
      <c r="G40" s="485" t="s">
        <v>2179</v>
      </c>
      <c r="H40" s="499">
        <f>'Cover Page'!M38</f>
        <v>0</v>
      </c>
      <c r="K40" s="184"/>
      <c r="L40" s="185" t="str">
        <f>"Total Funds Reserved as of end of "&amp;'Cover Page'!K4-1</f>
        <v>Total Funds Reserved as of end of 2021</v>
      </c>
      <c r="M40" s="419"/>
    </row>
    <row r="41" spans="1:16">
      <c r="A41" s="485" t="str">
        <f t="shared" ca="1" si="0"/>
        <v>UFB-9 Accum. Absence Liability</v>
      </c>
      <c r="B41" s="485">
        <f>ROW()</f>
        <v>41</v>
      </c>
      <c r="C41" s="485" t="str">
        <f>'Cover Page'!K6</f>
        <v>0606</v>
      </c>
      <c r="D41" s="485">
        <f>'Cover Page'!K4</f>
        <v>2022</v>
      </c>
      <c r="E41" s="485" t="s">
        <v>2022</v>
      </c>
      <c r="F41" s="485" t="s">
        <v>2175</v>
      </c>
      <c r="G41" s="485" t="s">
        <v>2178</v>
      </c>
      <c r="H41" s="499">
        <f>'Cover Page'!M38</f>
        <v>0</v>
      </c>
      <c r="K41" s="186"/>
      <c r="L41" s="185" t="str">
        <f>"Total Funds Appropriated in "&amp;'Cover Page'!K4</f>
        <v>Total Funds Appropriated in 2022</v>
      </c>
      <c r="M41" s="419"/>
    </row>
    <row r="42" spans="1:16" ht="14.25">
      <c r="A42" s="498"/>
      <c r="B42" s="497"/>
      <c r="C42" s="485"/>
      <c r="D42" s="485"/>
      <c r="E42" s="485"/>
      <c r="F42" s="485"/>
      <c r="G42" s="485"/>
      <c r="H42" s="488"/>
      <c r="L42" s="400" t="s">
        <v>2283</v>
      </c>
    </row>
    <row r="43" spans="1:16">
      <c r="A43" s="498"/>
      <c r="B43" s="497"/>
      <c r="C43" s="485"/>
      <c r="D43" s="485"/>
      <c r="E43" s="485"/>
      <c r="F43" s="485"/>
      <c r="G43" s="485"/>
      <c r="H43" s="488"/>
    </row>
    <row r="44" spans="1:16">
      <c r="A44" s="498"/>
      <c r="B44" s="497"/>
      <c r="C44" s="485"/>
      <c r="D44" s="485"/>
      <c r="E44" s="485"/>
      <c r="F44" s="485"/>
      <c r="G44" s="485"/>
      <c r="H44" s="488"/>
    </row>
    <row r="45" spans="1:16">
      <c r="A45" s="498"/>
      <c r="B45" s="497"/>
      <c r="C45" s="485"/>
      <c r="D45" s="485"/>
      <c r="E45" s="485"/>
      <c r="F45" s="485"/>
      <c r="G45" s="485"/>
      <c r="H45" s="488"/>
    </row>
    <row r="46" spans="1:16">
      <c r="A46" s="498"/>
      <c r="B46" s="497"/>
      <c r="C46" s="485"/>
      <c r="D46" s="485"/>
      <c r="E46" s="485"/>
      <c r="F46" s="485"/>
      <c r="G46" s="485"/>
      <c r="H46" s="488"/>
    </row>
    <row r="47" spans="1:16">
      <c r="A47" s="498"/>
      <c r="B47" s="497"/>
      <c r="C47" s="485"/>
      <c r="D47" s="485"/>
      <c r="E47" s="485"/>
      <c r="F47" s="485"/>
      <c r="G47" s="485"/>
      <c r="H47" s="488"/>
    </row>
  </sheetData>
  <sheetProtection algorithmName="SHA-512" hashValue="SbC5adv3ni5dBXsJbuLYvnFa+kLl1m2i6+xZXG5fhTXnMyBva84uJ7KuqqqS6glKRZ4xuTLO+0gaU5cXlSkZRA==" saltValue="p2Sz+j+NrMKFXXMshqs9rw==" spinCount="100000" sheet="1" objects="1" scenarios="1"/>
  <mergeCells count="2">
    <mergeCell ref="J1:P1"/>
    <mergeCell ref="J2:P2"/>
  </mergeCells>
  <printOptions horizontalCentered="1" verticalCentered="1"/>
  <pageMargins left="0.2" right="0.2" top="0.25" bottom="0.25" header="0.3" footer="0.3"/>
  <pageSetup paperSize="5" scale="92" orientation="landscape"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S41"/>
  <sheetViews>
    <sheetView topLeftCell="J1" workbookViewId="0">
      <selection activeCell="L31" sqref="L31"/>
    </sheetView>
  </sheetViews>
  <sheetFormatPr defaultColWidth="10.5703125" defaultRowHeight="12.75"/>
  <cols>
    <col min="1" max="9" width="10.5703125" style="1" hidden="1" customWidth="1"/>
    <col min="10" max="10" width="25.85546875" style="1" customWidth="1"/>
    <col min="11" max="11" width="17.5703125" style="1" customWidth="1"/>
    <col min="12" max="12" width="17.140625" style="1" customWidth="1"/>
    <col min="13" max="13" width="18.5703125" style="1" customWidth="1"/>
    <col min="14" max="14" width="0.85546875" style="1" customWidth="1"/>
    <col min="15" max="15" width="28" style="1" customWidth="1"/>
    <col min="16" max="16" width="16.85546875" style="1" customWidth="1"/>
    <col min="17" max="17" width="15.42578125" style="1" customWidth="1"/>
    <col min="18" max="18" width="15.140625" style="1" customWidth="1"/>
    <col min="19" max="19" width="16.85546875" style="1" customWidth="1"/>
    <col min="20" max="16384" width="10.5703125" style="1"/>
  </cols>
  <sheetData>
    <row r="1" spans="1:19" ht="18.75">
      <c r="A1" s="485" t="str">
        <f ca="1">MID(CELL("filename",A2),FIND("]",CELL("filename",A2))+1,256)</f>
        <v>UFB-10 Debt</v>
      </c>
      <c r="B1" s="485">
        <f>ROW()</f>
        <v>1</v>
      </c>
      <c r="C1" s="485" t="str">
        <f>'Cover Page'!K6</f>
        <v>0606</v>
      </c>
      <c r="D1" s="485">
        <f>'Cover Page'!K4</f>
        <v>2022</v>
      </c>
      <c r="E1" s="485" t="s">
        <v>2022</v>
      </c>
      <c r="F1" s="485" t="s">
        <v>2180</v>
      </c>
      <c r="G1" s="485"/>
      <c r="H1" s="499">
        <f>'Cover Page'!M38</f>
        <v>0</v>
      </c>
      <c r="J1" s="763" t="s">
        <v>265</v>
      </c>
      <c r="K1" s="763"/>
      <c r="L1" s="763"/>
      <c r="M1" s="763"/>
      <c r="N1" s="763"/>
      <c r="O1" s="763"/>
      <c r="P1" s="763"/>
      <c r="Q1" s="763"/>
      <c r="R1" s="763"/>
      <c r="S1" s="763"/>
    </row>
    <row r="2" spans="1:19" s="41" customFormat="1" ht="15.75">
      <c r="A2" s="485" t="str">
        <f ca="1">MID(CELL("filename",A2),FIND("]",CELL("filename",A2))+1,256)</f>
        <v>UFB-10 Debt</v>
      </c>
      <c r="B2" s="485">
        <f>ROW()</f>
        <v>2</v>
      </c>
      <c r="C2" s="485" t="str">
        <f>'Cover Page'!K6</f>
        <v>0606</v>
      </c>
      <c r="D2" s="485">
        <f>'Cover Page'!K4</f>
        <v>2022</v>
      </c>
      <c r="E2" s="485" t="s">
        <v>2022</v>
      </c>
      <c r="F2" s="485" t="s">
        <v>2180</v>
      </c>
      <c r="G2" s="485" t="s">
        <v>121</v>
      </c>
      <c r="H2" s="499">
        <f>'Cover Page'!M38</f>
        <v>0</v>
      </c>
      <c r="J2" s="369"/>
      <c r="K2" s="370" t="s">
        <v>212</v>
      </c>
      <c r="L2" s="370"/>
      <c r="M2" s="370" t="s">
        <v>213</v>
      </c>
      <c r="N2" s="371"/>
      <c r="O2" s="372"/>
      <c r="P2" s="373" t="s">
        <v>30</v>
      </c>
      <c r="Q2" s="554" t="str">
        <f>""&amp;'Cover Page'!K4+1</f>
        <v>2023</v>
      </c>
      <c r="R2" s="554" t="str">
        <f>""&amp;'Cover Page'!K4+2&amp;" "</f>
        <v xml:space="preserve">2024 </v>
      </c>
      <c r="S2" s="374" t="s">
        <v>214</v>
      </c>
    </row>
    <row r="3" spans="1:19" s="41" customFormat="1" ht="15.75">
      <c r="A3" s="485" t="str">
        <f t="shared" ref="A3:A34" ca="1" si="0">MID(CELL("filename",A3),FIND("]",CELL("filename",A3))+1,256)</f>
        <v>UFB-10 Debt</v>
      </c>
      <c r="B3" s="485">
        <f>ROW()</f>
        <v>3</v>
      </c>
      <c r="C3" s="485" t="str">
        <f>'Cover Page'!K6</f>
        <v>0606</v>
      </c>
      <c r="D3" s="485">
        <f>'Cover Page'!K4</f>
        <v>2022</v>
      </c>
      <c r="E3" s="485" t="s">
        <v>2022</v>
      </c>
      <c r="F3" s="485" t="s">
        <v>2180</v>
      </c>
      <c r="G3" s="485" t="s">
        <v>121</v>
      </c>
      <c r="H3" s="499">
        <f>'Cover Page'!M38</f>
        <v>0</v>
      </c>
      <c r="J3" s="205"/>
      <c r="K3" s="208" t="s">
        <v>82</v>
      </c>
      <c r="L3" s="206" t="s">
        <v>215</v>
      </c>
      <c r="M3" s="206" t="s">
        <v>82</v>
      </c>
      <c r="N3" s="209"/>
      <c r="P3" s="41" t="s">
        <v>44</v>
      </c>
      <c r="Q3" s="41" t="s">
        <v>44</v>
      </c>
      <c r="R3" s="41" t="s">
        <v>44</v>
      </c>
      <c r="S3" s="207" t="s">
        <v>216</v>
      </c>
    </row>
    <row r="4" spans="1:19" s="41" customFormat="1" ht="0.75" customHeight="1">
      <c r="A4" s="485" t="str">
        <f t="shared" ca="1" si="0"/>
        <v>UFB-10 Debt</v>
      </c>
      <c r="B4" s="485">
        <f>ROW()</f>
        <v>4</v>
      </c>
      <c r="C4" s="485" t="str">
        <f>'Cover Page'!K6</f>
        <v>0606</v>
      </c>
      <c r="D4" s="485">
        <f>'Cover Page'!K4</f>
        <v>2022</v>
      </c>
      <c r="E4" s="485" t="s">
        <v>2022</v>
      </c>
      <c r="F4" s="485" t="s">
        <v>2180</v>
      </c>
      <c r="G4" s="485" t="s">
        <v>121</v>
      </c>
      <c r="H4" s="499">
        <f>'Cover Page'!M38</f>
        <v>0</v>
      </c>
      <c r="J4" s="210"/>
      <c r="K4" s="211"/>
      <c r="L4" s="212"/>
      <c r="M4" s="212"/>
      <c r="N4" s="213"/>
      <c r="O4" s="214"/>
      <c r="P4" s="214"/>
      <c r="Q4" s="214"/>
      <c r="R4" s="214"/>
      <c r="S4" s="215"/>
    </row>
    <row r="5" spans="1:19" ht="15.75">
      <c r="A5" s="485" t="str">
        <f t="shared" ca="1" si="0"/>
        <v>UFB-10 Debt</v>
      </c>
      <c r="B5" s="485">
        <f>ROW()</f>
        <v>5</v>
      </c>
      <c r="C5" s="485" t="str">
        <f>'Cover Page'!K6</f>
        <v>0606</v>
      </c>
      <c r="D5" s="485">
        <f>'Cover Page'!K4</f>
        <v>2022</v>
      </c>
      <c r="E5" s="485" t="s">
        <v>2022</v>
      </c>
      <c r="F5" s="485" t="s">
        <v>2180</v>
      </c>
      <c r="G5" s="485" t="s">
        <v>121</v>
      </c>
      <c r="H5" s="499">
        <f>'Cover Page'!M38</f>
        <v>0</v>
      </c>
      <c r="J5" s="26"/>
      <c r="K5" s="216"/>
      <c r="L5" s="217"/>
      <c r="M5" s="217"/>
      <c r="N5" s="219"/>
      <c r="R5" s="20"/>
      <c r="S5" s="12"/>
    </row>
    <row r="6" spans="1:19" ht="15.75">
      <c r="A6" s="485" t="str">
        <f t="shared" ca="1" si="0"/>
        <v>UFB-10 Debt</v>
      </c>
      <c r="B6" s="485">
        <f>ROW()</f>
        <v>6</v>
      </c>
      <c r="C6" s="485" t="str">
        <f>'Cover Page'!K6</f>
        <v>0606</v>
      </c>
      <c r="D6" s="485">
        <f>'Cover Page'!K4</f>
        <v>2022</v>
      </c>
      <c r="E6" s="485" t="s">
        <v>2022</v>
      </c>
      <c r="F6" s="485" t="s">
        <v>2180</v>
      </c>
      <c r="G6" s="485" t="s">
        <v>2061</v>
      </c>
      <c r="H6" s="499">
        <f>'Cover Page'!M38</f>
        <v>0</v>
      </c>
      <c r="I6" s="1" t="s">
        <v>2192</v>
      </c>
      <c r="J6" s="26" t="s">
        <v>217</v>
      </c>
      <c r="K6" s="282"/>
      <c r="L6" s="282"/>
      <c r="M6" s="420">
        <f>K6-L6</f>
        <v>0</v>
      </c>
      <c r="N6" s="219"/>
      <c r="O6" s="26" t="s">
        <v>218</v>
      </c>
      <c r="P6" s="282"/>
      <c r="Q6" s="282"/>
      <c r="R6" s="282"/>
      <c r="S6" s="282"/>
    </row>
    <row r="7" spans="1:19" ht="15.75">
      <c r="A7" s="485" t="str">
        <f t="shared" ca="1" si="0"/>
        <v>UFB-10 Debt</v>
      </c>
      <c r="B7" s="485">
        <f>ROW()</f>
        <v>7</v>
      </c>
      <c r="C7" s="485" t="str">
        <f>'Cover Page'!K6</f>
        <v>0606</v>
      </c>
      <c r="D7" s="485">
        <f>'Cover Page'!K4</f>
        <v>2022</v>
      </c>
      <c r="E7" s="485" t="s">
        <v>2022</v>
      </c>
      <c r="F7" s="485" t="s">
        <v>2180</v>
      </c>
      <c r="G7" s="485" t="s">
        <v>2062</v>
      </c>
      <c r="H7" s="499">
        <f>'Cover Page'!M38</f>
        <v>0</v>
      </c>
      <c r="I7" s="1" t="s">
        <v>2193</v>
      </c>
      <c r="J7" s="26" t="s">
        <v>219</v>
      </c>
      <c r="K7" s="282">
        <v>166557.93</v>
      </c>
      <c r="L7" s="282">
        <f>+K7</f>
        <v>166557.93</v>
      </c>
      <c r="M7" s="420">
        <f>K7-L7</f>
        <v>0</v>
      </c>
      <c r="N7" s="219"/>
      <c r="O7" s="26" t="s">
        <v>220</v>
      </c>
      <c r="P7" s="282"/>
      <c r="Q7" s="282"/>
      <c r="R7" s="282"/>
      <c r="S7" s="282"/>
    </row>
    <row r="8" spans="1:19" ht="15.75">
      <c r="A8" s="485" t="str">
        <f t="shared" ca="1" si="0"/>
        <v>UFB-10 Debt</v>
      </c>
      <c r="B8" s="485">
        <f>ROW()</f>
        <v>8</v>
      </c>
      <c r="C8" s="485" t="str">
        <f>'Cover Page'!K6</f>
        <v>0606</v>
      </c>
      <c r="D8" s="485">
        <f>'Cover Page'!K4</f>
        <v>2022</v>
      </c>
      <c r="E8" s="485" t="s">
        <v>2022</v>
      </c>
      <c r="F8" s="485" t="s">
        <v>2180</v>
      </c>
      <c r="G8" s="485" t="s">
        <v>121</v>
      </c>
      <c r="H8" s="499">
        <f>'Cover Page'!M38</f>
        <v>0</v>
      </c>
      <c r="I8" s="1" t="s">
        <v>2194</v>
      </c>
      <c r="J8" s="26"/>
      <c r="K8" s="283"/>
      <c r="L8" s="283"/>
      <c r="M8" s="283"/>
      <c r="N8" s="219"/>
      <c r="O8" s="26" t="s">
        <v>221</v>
      </c>
      <c r="P8" s="282"/>
      <c r="Q8" s="649"/>
      <c r="R8" s="649"/>
      <c r="S8" s="649"/>
    </row>
    <row r="9" spans="1:19" ht="15.75">
      <c r="A9" s="485" t="str">
        <f t="shared" ca="1" si="0"/>
        <v>UFB-10 Debt</v>
      </c>
      <c r="B9" s="485">
        <f>ROW()</f>
        <v>9</v>
      </c>
      <c r="C9" s="485" t="str">
        <f>'Cover Page'!K6</f>
        <v>0606</v>
      </c>
      <c r="D9" s="485">
        <f>'Cover Page'!K4</f>
        <v>2022</v>
      </c>
      <c r="E9" s="485" t="s">
        <v>2022</v>
      </c>
      <c r="F9" s="485" t="s">
        <v>2180</v>
      </c>
      <c r="G9" s="485" t="s">
        <v>121</v>
      </c>
      <c r="H9" s="499">
        <f>'Cover Page'!M38</f>
        <v>0</v>
      </c>
      <c r="I9" s="1" t="s">
        <v>2195</v>
      </c>
      <c r="J9" s="220" t="s">
        <v>222</v>
      </c>
      <c r="K9" s="283"/>
      <c r="L9" s="283"/>
      <c r="M9" s="283"/>
      <c r="N9" s="219"/>
      <c r="O9" s="26" t="s">
        <v>223</v>
      </c>
      <c r="P9" s="282"/>
      <c r="Q9" s="649"/>
      <c r="R9" s="649"/>
      <c r="S9" s="649"/>
    </row>
    <row r="10" spans="1:19" ht="15.75">
      <c r="A10" s="485" t="str">
        <f t="shared" ref="A10:A15" ca="1" si="1">MID(CELL("filename",A10),FIND("]",CELL("filename",A10))+1,256)</f>
        <v>UFB-10 Debt</v>
      </c>
      <c r="B10" s="485">
        <f>ROW()</f>
        <v>10</v>
      </c>
      <c r="C10" s="485" t="str">
        <f>'Cover Page'!K6</f>
        <v>0606</v>
      </c>
      <c r="D10" s="485">
        <f>'Cover Page'!K4</f>
        <v>2022</v>
      </c>
      <c r="E10" s="485" t="s">
        <v>2022</v>
      </c>
      <c r="F10" s="485" t="s">
        <v>2180</v>
      </c>
      <c r="G10" s="485" t="s">
        <v>2181</v>
      </c>
      <c r="H10" s="499">
        <f>'Cover Page'!M38</f>
        <v>0</v>
      </c>
      <c r="I10" s="1" t="s">
        <v>2196</v>
      </c>
      <c r="J10" s="621" t="str">
        <f>IF('UFB-2 Revenue Summary'!U3 = "","", 'UFB-2 Revenue Summary'!U3)</f>
        <v/>
      </c>
      <c r="K10" s="282"/>
      <c r="L10" s="282"/>
      <c r="M10" s="420">
        <f t="shared" ref="M10:M13" si="2">K10-L10</f>
        <v>0</v>
      </c>
      <c r="N10" s="219"/>
      <c r="O10" s="26" t="s">
        <v>224</v>
      </c>
      <c r="P10" s="282"/>
      <c r="Q10" s="282"/>
      <c r="R10" s="282"/>
      <c r="S10" s="282"/>
    </row>
    <row r="11" spans="1:19" ht="15" customHeight="1">
      <c r="A11" s="485" t="str">
        <f t="shared" ca="1" si="1"/>
        <v>UFB-10 Debt</v>
      </c>
      <c r="B11" s="485">
        <f>ROW()</f>
        <v>11</v>
      </c>
      <c r="C11" s="485" t="str">
        <f>'Cover Page'!K6</f>
        <v>0606</v>
      </c>
      <c r="D11" s="485">
        <f>'Cover Page'!K4</f>
        <v>2022</v>
      </c>
      <c r="E11" s="485" t="s">
        <v>2022</v>
      </c>
      <c r="F11" s="485" t="s">
        <v>2180</v>
      </c>
      <c r="G11" s="485" t="s">
        <v>2181</v>
      </c>
      <c r="H11" s="499">
        <f>'Cover Page'!M38</f>
        <v>0</v>
      </c>
      <c r="I11" s="1" t="s">
        <v>2197</v>
      </c>
      <c r="J11" s="621" t="str">
        <f>IF('UFB-2 Revenue Summary'!V3 = "","", 'UFB-2 Revenue Summary'!V3)</f>
        <v/>
      </c>
      <c r="K11" s="282"/>
      <c r="L11" s="282"/>
      <c r="M11" s="420">
        <f t="shared" si="2"/>
        <v>0</v>
      </c>
      <c r="N11" s="31"/>
      <c r="O11" s="26" t="s">
        <v>225</v>
      </c>
      <c r="P11" s="282"/>
      <c r="Q11" s="282"/>
      <c r="R11" s="282"/>
      <c r="S11" s="282"/>
    </row>
    <row r="12" spans="1:19" ht="15.75">
      <c r="A12" s="485" t="str">
        <f t="shared" ca="1" si="1"/>
        <v>UFB-10 Debt</v>
      </c>
      <c r="B12" s="485">
        <f>ROW()</f>
        <v>12</v>
      </c>
      <c r="C12" s="485" t="str">
        <f>'Cover Page'!K6</f>
        <v>0606</v>
      </c>
      <c r="D12" s="485">
        <f>'Cover Page'!K4</f>
        <v>2022</v>
      </c>
      <c r="E12" s="485" t="s">
        <v>2022</v>
      </c>
      <c r="F12" s="485" t="s">
        <v>2180</v>
      </c>
      <c r="G12" s="485" t="s">
        <v>2181</v>
      </c>
      <c r="H12" s="499">
        <f>'Cover Page'!M38</f>
        <v>0</v>
      </c>
      <c r="I12" s="1" t="s">
        <v>2198</v>
      </c>
      <c r="J12" s="621" t="str">
        <f>IF('UFB-2 Revenue Summary'!W3 = "","", 'UFB-2 Revenue Summary'!W3)</f>
        <v/>
      </c>
      <c r="K12" s="282"/>
      <c r="L12" s="282"/>
      <c r="M12" s="420">
        <f t="shared" si="2"/>
        <v>0</v>
      </c>
      <c r="N12" s="219"/>
      <c r="O12" s="26" t="s">
        <v>226</v>
      </c>
      <c r="P12" s="282"/>
      <c r="Q12" s="282"/>
      <c r="R12" s="282"/>
      <c r="S12" s="282"/>
    </row>
    <row r="13" spans="1:19" ht="15.75">
      <c r="A13" s="485" t="str">
        <f t="shared" ca="1" si="1"/>
        <v>UFB-10 Debt</v>
      </c>
      <c r="B13" s="485">
        <f>ROW()</f>
        <v>13</v>
      </c>
      <c r="C13" s="485" t="str">
        <f>'Cover Page'!K6</f>
        <v>0606</v>
      </c>
      <c r="D13" s="485">
        <f>'Cover Page'!K4</f>
        <v>2022</v>
      </c>
      <c r="E13" s="485" t="s">
        <v>2022</v>
      </c>
      <c r="F13" s="485" t="s">
        <v>2180</v>
      </c>
      <c r="G13" s="485" t="s">
        <v>2026</v>
      </c>
      <c r="H13" s="499">
        <f>'Cover Page'!M36</f>
        <v>0</v>
      </c>
      <c r="I13" s="1" t="s">
        <v>2199</v>
      </c>
      <c r="J13" s="621" t="str">
        <f>IF('UFB-2 Revenue Summary'!X3 = "","", 'UFB-2 Revenue Summary'!X3)</f>
        <v/>
      </c>
      <c r="K13" s="282"/>
      <c r="L13" s="282"/>
      <c r="M13" s="420">
        <f t="shared" si="2"/>
        <v>0</v>
      </c>
      <c r="N13" s="219"/>
      <c r="O13" s="26" t="s">
        <v>227</v>
      </c>
      <c r="P13" s="282"/>
      <c r="Q13" s="282"/>
      <c r="R13" s="282"/>
      <c r="S13" s="282"/>
    </row>
    <row r="14" spans="1:19" ht="15.75">
      <c r="A14" s="485" t="str">
        <f t="shared" ca="1" si="1"/>
        <v>UFB-10 Debt</v>
      </c>
      <c r="B14" s="485">
        <f>ROW()</f>
        <v>14</v>
      </c>
      <c r="C14" s="485" t="str">
        <f>'Cover Page'!K6</f>
        <v>0606</v>
      </c>
      <c r="D14" s="485">
        <f>'Cover Page'!K4</f>
        <v>2022</v>
      </c>
      <c r="E14" s="485" t="s">
        <v>2022</v>
      </c>
      <c r="F14" s="485" t="s">
        <v>2180</v>
      </c>
      <c r="G14" s="485" t="s">
        <v>2026</v>
      </c>
      <c r="H14" s="499">
        <f>'Cover Page'!M37</f>
        <v>0</v>
      </c>
      <c r="I14" s="1" t="s">
        <v>2275</v>
      </c>
      <c r="J14" s="621" t="str">
        <f>IF('UFB-2 Revenue Summary'!Y3 = "","", 'UFB-2 Revenue Summary'!Y3)</f>
        <v/>
      </c>
      <c r="K14" s="282"/>
      <c r="L14" s="282"/>
      <c r="M14" s="420">
        <f t="shared" ref="M14" si="3">K14-L14</f>
        <v>0</v>
      </c>
      <c r="N14" s="219"/>
      <c r="O14" s="20"/>
      <c r="P14" s="286"/>
      <c r="Q14" s="286"/>
      <c r="R14" s="286"/>
      <c r="S14" s="290"/>
    </row>
    <row r="15" spans="1:19" ht="16.5" thickBot="1">
      <c r="A15" s="485" t="str">
        <f t="shared" ca="1" si="1"/>
        <v>UFB-10 Debt</v>
      </c>
      <c r="B15" s="485">
        <f>ROW()</f>
        <v>15</v>
      </c>
      <c r="C15" s="485" t="str">
        <f>'Cover Page'!K6</f>
        <v>0606</v>
      </c>
      <c r="D15" s="485">
        <f>'Cover Page'!K4</f>
        <v>2022</v>
      </c>
      <c r="E15" s="485" t="s">
        <v>2022</v>
      </c>
      <c r="F15" s="485" t="s">
        <v>2180</v>
      </c>
      <c r="G15" s="485" t="s">
        <v>2026</v>
      </c>
      <c r="H15" s="499">
        <f>'Cover Page'!M38</f>
        <v>0</v>
      </c>
      <c r="I15" s="1" t="s">
        <v>2200</v>
      </c>
      <c r="J15" s="621"/>
      <c r="K15" s="659"/>
      <c r="L15" s="659"/>
      <c r="M15" s="659"/>
      <c r="N15" s="658"/>
      <c r="O15" s="221" t="s">
        <v>97</v>
      </c>
      <c r="P15" s="424">
        <f>SUM(P6:P13)</f>
        <v>0</v>
      </c>
      <c r="Q15" s="424">
        <f>SUM(Q6:Q13)</f>
        <v>0</v>
      </c>
      <c r="R15" s="424">
        <f>SUM(R6:R13)</f>
        <v>0</v>
      </c>
      <c r="S15" s="424">
        <f>SUM(S6:S13)</f>
        <v>0</v>
      </c>
    </row>
    <row r="16" spans="1:19" ht="16.5" thickTop="1">
      <c r="A16" s="485" t="str">
        <f t="shared" ca="1" si="0"/>
        <v>UFB-10 Debt</v>
      </c>
      <c r="B16" s="485">
        <f>ROW()</f>
        <v>16</v>
      </c>
      <c r="C16" s="485" t="str">
        <f>'Cover Page'!K6</f>
        <v>0606</v>
      </c>
      <c r="D16" s="485">
        <f>'Cover Page'!K4</f>
        <v>2022</v>
      </c>
      <c r="E16" s="485" t="s">
        <v>2022</v>
      </c>
      <c r="F16" s="485" t="s">
        <v>2180</v>
      </c>
      <c r="G16" s="485"/>
      <c r="H16" s="499">
        <f>'Cover Page'!M38</f>
        <v>0</v>
      </c>
      <c r="J16" s="220" t="s">
        <v>228</v>
      </c>
      <c r="K16" s="283"/>
      <c r="L16" s="283"/>
      <c r="M16" s="283"/>
      <c r="N16" s="219"/>
      <c r="O16" s="218"/>
      <c r="P16" s="218"/>
      <c r="Q16" s="218"/>
      <c r="R16" s="218"/>
      <c r="S16" s="222"/>
    </row>
    <row r="17" spans="1:19" ht="15.75">
      <c r="A17" s="485" t="str">
        <f t="shared" ca="1" si="0"/>
        <v>UFB-10 Debt</v>
      </c>
      <c r="B17" s="485">
        <f>ROW()</f>
        <v>17</v>
      </c>
      <c r="C17" s="485" t="str">
        <f>'Cover Page'!K6</f>
        <v>0606</v>
      </c>
      <c r="D17" s="485">
        <f>'Cover Page'!K4</f>
        <v>2022</v>
      </c>
      <c r="E17" s="485" t="s">
        <v>2022</v>
      </c>
      <c r="F17" s="485" t="s">
        <v>2180</v>
      </c>
      <c r="G17" s="485" t="s">
        <v>2182</v>
      </c>
      <c r="H17" s="499">
        <f>'Cover Page'!M38</f>
        <v>0</v>
      </c>
      <c r="I17" s="1" t="s">
        <v>2201</v>
      </c>
      <c r="J17" s="26" t="s">
        <v>2296</v>
      </c>
      <c r="K17" s="282"/>
      <c r="L17" s="635"/>
      <c r="M17" s="420">
        <f t="shared" ref="M17:M20" si="4">K17-L17</f>
        <v>0</v>
      </c>
      <c r="N17" s="219"/>
      <c r="O17" s="218" t="s">
        <v>231</v>
      </c>
      <c r="P17" s="420">
        <f>P6+P8+P10+P12</f>
        <v>0</v>
      </c>
      <c r="Q17" s="420">
        <f t="shared" ref="Q17:S17" si="5">Q6+Q8+Q10+Q12</f>
        <v>0</v>
      </c>
      <c r="R17" s="420">
        <f t="shared" si="5"/>
        <v>0</v>
      </c>
      <c r="S17" s="420">
        <f t="shared" si="5"/>
        <v>0</v>
      </c>
    </row>
    <row r="18" spans="1:19" ht="15.75">
      <c r="A18" s="485" t="str">
        <f t="shared" ca="1" si="0"/>
        <v>UFB-10 Debt</v>
      </c>
      <c r="B18" s="485">
        <f>ROW()</f>
        <v>18</v>
      </c>
      <c r="C18" s="485" t="str">
        <f>'Cover Page'!K6</f>
        <v>0606</v>
      </c>
      <c r="D18" s="485">
        <f>'Cover Page'!K4</f>
        <v>2022</v>
      </c>
      <c r="E18" s="485" t="s">
        <v>2022</v>
      </c>
      <c r="F18" s="485" t="s">
        <v>2180</v>
      </c>
      <c r="G18" s="485" t="s">
        <v>2183</v>
      </c>
      <c r="H18" s="499">
        <f>'Cover Page'!M38</f>
        <v>0</v>
      </c>
      <c r="I18" s="1" t="s">
        <v>2202</v>
      </c>
      <c r="J18" s="26" t="s">
        <v>229</v>
      </c>
      <c r="K18" s="282"/>
      <c r="L18" s="635"/>
      <c r="M18" s="420">
        <f t="shared" si="4"/>
        <v>0</v>
      </c>
      <c r="N18" s="219"/>
      <c r="O18" s="218" t="s">
        <v>233</v>
      </c>
      <c r="P18" s="420">
        <f>P7+P9+P11+P13</f>
        <v>0</v>
      </c>
      <c r="Q18" s="420">
        <f t="shared" ref="Q18:S18" si="6">Q7+Q9+Q11+Q13</f>
        <v>0</v>
      </c>
      <c r="R18" s="420">
        <f t="shared" si="6"/>
        <v>0</v>
      </c>
      <c r="S18" s="420">
        <f t="shared" si="6"/>
        <v>0</v>
      </c>
    </row>
    <row r="19" spans="1:19" ht="16.5" thickBot="1">
      <c r="A19" s="485" t="str">
        <f t="shared" ca="1" si="0"/>
        <v>UFB-10 Debt</v>
      </c>
      <c r="B19" s="485">
        <f>ROW()</f>
        <v>19</v>
      </c>
      <c r="C19" s="485" t="str">
        <f>'Cover Page'!K6</f>
        <v>0606</v>
      </c>
      <c r="D19" s="485">
        <f>'Cover Page'!K4</f>
        <v>2022</v>
      </c>
      <c r="E19" s="485" t="s">
        <v>2022</v>
      </c>
      <c r="F19" s="485" t="s">
        <v>2180</v>
      </c>
      <c r="G19" s="485" t="s">
        <v>2184</v>
      </c>
      <c r="H19" s="499">
        <f>'Cover Page'!M38</f>
        <v>0</v>
      </c>
      <c r="I19" s="1" t="s">
        <v>2203</v>
      </c>
      <c r="J19" s="26" t="s">
        <v>230</v>
      </c>
      <c r="K19" s="282"/>
      <c r="L19" s="635"/>
      <c r="M19" s="420">
        <f t="shared" si="4"/>
        <v>0</v>
      </c>
      <c r="N19" s="219"/>
      <c r="O19" s="8" t="s">
        <v>255</v>
      </c>
      <c r="P19" s="634">
        <f>+P15/'UFB-3 Appropriations Summary'!R28</f>
        <v>0</v>
      </c>
      <c r="Q19" s="313"/>
      <c r="R19" s="314"/>
      <c r="S19" s="376"/>
    </row>
    <row r="20" spans="1:19" ht="16.5" thickTop="1">
      <c r="A20" s="485" t="str">
        <f t="shared" ca="1" si="0"/>
        <v>UFB-10 Debt</v>
      </c>
      <c r="B20" s="485">
        <f>ROW()</f>
        <v>20</v>
      </c>
      <c r="C20" s="485" t="str">
        <f>'Cover Page'!K6</f>
        <v>0606</v>
      </c>
      <c r="D20" s="485">
        <f>'Cover Page'!K4</f>
        <v>2022</v>
      </c>
      <c r="E20" s="485" t="s">
        <v>2022</v>
      </c>
      <c r="F20" s="485" t="s">
        <v>2180</v>
      </c>
      <c r="G20" s="485" t="s">
        <v>2185</v>
      </c>
      <c r="H20" s="499">
        <f>'Cover Page'!M38</f>
        <v>0</v>
      </c>
      <c r="I20" s="1" t="s">
        <v>2276</v>
      </c>
      <c r="J20" s="26" t="s">
        <v>232</v>
      </c>
      <c r="K20" s="282"/>
      <c r="L20" s="635"/>
      <c r="M20" s="420">
        <f t="shared" si="4"/>
        <v>0</v>
      </c>
      <c r="N20" s="219"/>
      <c r="O20" s="224"/>
      <c r="P20" s="225"/>
      <c r="Q20" s="225"/>
      <c r="R20" s="225"/>
      <c r="S20" s="226"/>
    </row>
    <row r="21" spans="1:19" ht="15.75">
      <c r="A21" s="485" t="str">
        <f t="shared" ca="1" si="0"/>
        <v>UFB-10 Debt</v>
      </c>
      <c r="B21" s="485">
        <f>ROW()</f>
        <v>21</v>
      </c>
      <c r="C21" s="485" t="str">
        <f>'Cover Page'!K6</f>
        <v>0606</v>
      </c>
      <c r="D21" s="485">
        <f>'Cover Page'!K4</f>
        <v>2022</v>
      </c>
      <c r="E21" s="485" t="s">
        <v>2022</v>
      </c>
      <c r="F21" s="485" t="s">
        <v>2180</v>
      </c>
      <c r="G21" s="485" t="s">
        <v>121</v>
      </c>
      <c r="H21" s="499">
        <f>'Cover Page'!M38</f>
        <v>0</v>
      </c>
      <c r="J21" s="39"/>
      <c r="K21" s="284"/>
      <c r="L21" s="285"/>
      <c r="M21" s="285"/>
      <c r="N21" s="219"/>
      <c r="O21" s="229" t="s">
        <v>235</v>
      </c>
      <c r="P21" s="813" t="s">
        <v>236</v>
      </c>
      <c r="Q21" s="814"/>
      <c r="R21" s="814"/>
      <c r="S21" s="815"/>
    </row>
    <row r="22" spans="1:19" ht="16.5" thickBot="1">
      <c r="A22" s="485" t="str">
        <f t="shared" ca="1" si="0"/>
        <v>UFB-10 Debt</v>
      </c>
      <c r="B22" s="485">
        <f>ROW()</f>
        <v>22</v>
      </c>
      <c r="C22" s="485" t="str">
        <f>'Cover Page'!K6</f>
        <v>0606</v>
      </c>
      <c r="D22" s="485">
        <f>'Cover Page'!K4</f>
        <v>2022</v>
      </c>
      <c r="E22" s="485" t="s">
        <v>2022</v>
      </c>
      <c r="F22" s="485" t="s">
        <v>2180</v>
      </c>
      <c r="G22" s="485" t="s">
        <v>2186</v>
      </c>
      <c r="H22" s="499">
        <f>'Cover Page'!M38</f>
        <v>0</v>
      </c>
      <c r="I22" s="1" t="s">
        <v>2204</v>
      </c>
      <c r="J22" s="223" t="s">
        <v>234</v>
      </c>
      <c r="K22" s="420">
        <f>SUM(K6:K20)</f>
        <v>166557.93</v>
      </c>
      <c r="L22" s="420">
        <f>SUM(L6:L20)</f>
        <v>166557.93</v>
      </c>
      <c r="M22" s="420">
        <f>SUM(M6:M20)</f>
        <v>0</v>
      </c>
      <c r="N22" s="219"/>
      <c r="O22" s="230" t="s">
        <v>237</v>
      </c>
      <c r="P22" s="282"/>
      <c r="Q22" s="282"/>
      <c r="R22" s="289"/>
      <c r="S22" s="282"/>
    </row>
    <row r="23" spans="1:19" ht="16.5" thickTop="1">
      <c r="A23" s="485" t="str">
        <f t="shared" ca="1" si="0"/>
        <v>UFB-10 Debt</v>
      </c>
      <c r="B23" s="485">
        <f>ROW()</f>
        <v>23</v>
      </c>
      <c r="C23" s="485" t="str">
        <f>'Cover Page'!K6</f>
        <v>0606</v>
      </c>
      <c r="D23" s="485">
        <f>'Cover Page'!K4</f>
        <v>2022</v>
      </c>
      <c r="E23" s="485" t="s">
        <v>2022</v>
      </c>
      <c r="F23" s="485" t="s">
        <v>2180</v>
      </c>
      <c r="G23" s="485" t="s">
        <v>121</v>
      </c>
      <c r="H23" s="499">
        <f>'Cover Page'!M38</f>
        <v>0</v>
      </c>
      <c r="I23" s="1" t="s">
        <v>2205</v>
      </c>
      <c r="J23" s="227"/>
      <c r="K23" s="228"/>
      <c r="L23" s="218"/>
      <c r="M23" s="218"/>
      <c r="N23" s="219"/>
      <c r="O23" s="230" t="s">
        <v>238</v>
      </c>
      <c r="P23" s="282"/>
      <c r="Q23" s="282"/>
      <c r="R23" s="289"/>
      <c r="S23" s="282"/>
    </row>
    <row r="24" spans="1:19" ht="15.75">
      <c r="A24" s="485" t="str">
        <f t="shared" ca="1" si="0"/>
        <v>UFB-10 Debt</v>
      </c>
      <c r="B24" s="485">
        <f>ROW()</f>
        <v>24</v>
      </c>
      <c r="C24" s="485" t="str">
        <f>'Cover Page'!K6</f>
        <v>0606</v>
      </c>
      <c r="D24" s="485">
        <f>'Cover Page'!K4</f>
        <v>2022</v>
      </c>
      <c r="E24" s="485" t="s">
        <v>2022</v>
      </c>
      <c r="F24" s="485" t="s">
        <v>2180</v>
      </c>
      <c r="G24" s="485" t="s">
        <v>121</v>
      </c>
      <c r="H24" s="499">
        <f>'Cover Page'!M38</f>
        <v>0</v>
      </c>
      <c r="I24" s="1" t="s">
        <v>2206</v>
      </c>
      <c r="J24" s="19"/>
      <c r="K24" s="218"/>
      <c r="L24" s="218"/>
      <c r="M24" s="218"/>
      <c r="N24" s="219"/>
      <c r="O24" s="230" t="s">
        <v>239</v>
      </c>
      <c r="P24" s="282"/>
      <c r="Q24" s="282"/>
      <c r="R24" s="289"/>
      <c r="S24" s="282"/>
    </row>
    <row r="25" spans="1:19" ht="16.5" thickBot="1">
      <c r="A25" s="485" t="str">
        <f t="shared" ca="1" si="0"/>
        <v>UFB-10 Debt</v>
      </c>
      <c r="B25" s="485">
        <f>ROW()</f>
        <v>25</v>
      </c>
      <c r="C25" s="485" t="str">
        <f>'Cover Page'!K6</f>
        <v>0606</v>
      </c>
      <c r="D25" s="485">
        <f>'Cover Page'!K4</f>
        <v>2022</v>
      </c>
      <c r="E25" s="485" t="s">
        <v>2022</v>
      </c>
      <c r="F25" s="485" t="s">
        <v>2180</v>
      </c>
      <c r="G25" s="485" t="s">
        <v>2187</v>
      </c>
      <c r="H25" s="499">
        <f>'Cover Page'!M38</f>
        <v>0</v>
      </c>
      <c r="I25" s="1" t="s">
        <v>2207</v>
      </c>
      <c r="J25" s="231" t="s">
        <v>3859</v>
      </c>
      <c r="K25" s="421">
        <v>804</v>
      </c>
      <c r="L25" s="218"/>
      <c r="M25" s="218"/>
      <c r="N25" s="219"/>
      <c r="O25" s="230" t="s">
        <v>240</v>
      </c>
      <c r="P25" s="282"/>
      <c r="Q25" s="282"/>
      <c r="R25" s="289"/>
      <c r="S25" s="282"/>
    </row>
    <row r="26" spans="1:19" ht="16.5" thickTop="1">
      <c r="A26" s="485" t="str">
        <f t="shared" ca="1" si="0"/>
        <v>UFB-10 Debt</v>
      </c>
      <c r="B26" s="485">
        <f>ROW()</f>
        <v>26</v>
      </c>
      <c r="C26" s="485" t="str">
        <f>'Cover Page'!K6</f>
        <v>0606</v>
      </c>
      <c r="D26" s="485">
        <f>'Cover Page'!K4</f>
        <v>2022</v>
      </c>
      <c r="E26" s="485" t="s">
        <v>2022</v>
      </c>
      <c r="F26" s="485" t="s">
        <v>2180</v>
      </c>
      <c r="G26" s="485" t="s">
        <v>121</v>
      </c>
      <c r="H26" s="499">
        <f>'Cover Page'!M38</f>
        <v>0</v>
      </c>
      <c r="J26" s="26"/>
      <c r="N26" s="232"/>
      <c r="O26" s="2"/>
      <c r="P26" s="3"/>
      <c r="Q26" s="3"/>
      <c r="R26" s="204"/>
      <c r="S26" s="233"/>
    </row>
    <row r="27" spans="1:19" ht="16.5" thickBot="1">
      <c r="A27" s="485" t="str">
        <f t="shared" ca="1" si="0"/>
        <v>UFB-10 Debt</v>
      </c>
      <c r="B27" s="485">
        <f>ROW()</f>
        <v>27</v>
      </c>
      <c r="C27" s="485" t="str">
        <f>'Cover Page'!K6</f>
        <v>0606</v>
      </c>
      <c r="D27" s="485">
        <f>'Cover Page'!K4</f>
        <v>2022</v>
      </c>
      <c r="E27" s="485" t="s">
        <v>2022</v>
      </c>
      <c r="F27" s="485" t="s">
        <v>2180</v>
      </c>
      <c r="G27" s="485" t="s">
        <v>2188</v>
      </c>
      <c r="H27" s="499">
        <f>'Cover Page'!M38</f>
        <v>0</v>
      </c>
      <c r="I27" s="1" t="s">
        <v>2188</v>
      </c>
      <c r="J27" s="231" t="s">
        <v>249</v>
      </c>
      <c r="K27" s="422">
        <f>K22/K25</f>
        <v>207.16160447761195</v>
      </c>
      <c r="N27" s="31"/>
      <c r="O27" s="236" t="s">
        <v>241</v>
      </c>
      <c r="P27" s="468" t="s">
        <v>242</v>
      </c>
      <c r="Q27" s="469" t="s">
        <v>243</v>
      </c>
      <c r="R27" s="468" t="s">
        <v>244</v>
      </c>
      <c r="S27" s="12"/>
    </row>
    <row r="28" spans="1:19" ht="17.25" thickTop="1" thickBot="1">
      <c r="A28" s="485" t="str">
        <f t="shared" ca="1" si="0"/>
        <v>UFB-10 Debt</v>
      </c>
      <c r="B28" s="485">
        <f>ROW()</f>
        <v>28</v>
      </c>
      <c r="C28" s="485" t="str">
        <f>'Cover Page'!K6</f>
        <v>0606</v>
      </c>
      <c r="D28" s="485">
        <f>'Cover Page'!K4</f>
        <v>2022</v>
      </c>
      <c r="E28" s="485" t="s">
        <v>2022</v>
      </c>
      <c r="F28" s="485" t="s">
        <v>2180</v>
      </c>
      <c r="G28" s="485" t="s">
        <v>2189</v>
      </c>
      <c r="H28" s="499">
        <f>'Cover Page'!M38</f>
        <v>0</v>
      </c>
      <c r="I28" s="1" t="s">
        <v>2208</v>
      </c>
      <c r="J28" s="26" t="s">
        <v>250</v>
      </c>
      <c r="K28" s="422">
        <f>M22/K25</f>
        <v>0</v>
      </c>
      <c r="N28" s="232"/>
      <c r="O28" s="239" t="s">
        <v>245</v>
      </c>
      <c r="P28" s="632"/>
      <c r="Q28" s="632"/>
      <c r="R28" s="632"/>
      <c r="S28" s="237"/>
    </row>
    <row r="29" spans="1:19" ht="16.5" thickTop="1">
      <c r="A29" s="485" t="str">
        <f t="shared" ca="1" si="0"/>
        <v>UFB-10 Debt</v>
      </c>
      <c r="B29" s="485">
        <f>ROW()</f>
        <v>29</v>
      </c>
      <c r="C29" s="485" t="str">
        <f>'Cover Page'!K6</f>
        <v>0606</v>
      </c>
      <c r="D29" s="485">
        <f>'Cover Page'!K4</f>
        <v>2022</v>
      </c>
      <c r="E29" s="485" t="s">
        <v>2022</v>
      </c>
      <c r="F29" s="485" t="s">
        <v>2180</v>
      </c>
      <c r="G29" s="485" t="s">
        <v>121</v>
      </c>
      <c r="H29" s="499">
        <f>'Cover Page'!M38</f>
        <v>0</v>
      </c>
      <c r="I29" s="1" t="s">
        <v>2209</v>
      </c>
      <c r="J29" s="26"/>
      <c r="L29" s="234"/>
      <c r="M29" s="234"/>
      <c r="N29" s="238"/>
      <c r="O29" s="239" t="s">
        <v>246</v>
      </c>
      <c r="P29" s="633"/>
      <c r="Q29" s="633"/>
      <c r="R29" s="633"/>
      <c r="S29" s="240"/>
    </row>
    <row r="30" spans="1:19" ht="15.75" thickBot="1">
      <c r="A30" s="485" t="str">
        <f t="shared" ca="1" si="0"/>
        <v>UFB-10 Debt</v>
      </c>
      <c r="B30" s="485">
        <f>ROW()</f>
        <v>30</v>
      </c>
      <c r="C30" s="485" t="str">
        <f>'Cover Page'!K6</f>
        <v>0606</v>
      </c>
      <c r="D30" s="485">
        <f>'Cover Page'!K4</f>
        <v>2022</v>
      </c>
      <c r="E30" s="485" t="s">
        <v>2022</v>
      </c>
      <c r="F30" s="485" t="s">
        <v>2180</v>
      </c>
      <c r="G30" s="485" t="s">
        <v>2190</v>
      </c>
      <c r="H30" s="499">
        <f>'Cover Page'!M38</f>
        <v>0</v>
      </c>
      <c r="J30" s="231" t="s">
        <v>2299</v>
      </c>
      <c r="K30" s="235"/>
      <c r="L30" s="287">
        <v>72757082</v>
      </c>
      <c r="M30" s="235"/>
      <c r="N30" s="238"/>
      <c r="S30" s="240"/>
    </row>
    <row r="31" spans="1:19" ht="19.5" thickTop="1">
      <c r="A31" s="485" t="str">
        <f t="shared" ca="1" si="0"/>
        <v>UFB-10 Debt</v>
      </c>
      <c r="B31" s="485">
        <f>ROW()</f>
        <v>31</v>
      </c>
      <c r="C31" s="485" t="str">
        <f>'Cover Page'!K6</f>
        <v>0606</v>
      </c>
      <c r="D31" s="485">
        <f>'Cover Page'!K4</f>
        <v>2022</v>
      </c>
      <c r="E31" s="485" t="s">
        <v>2022</v>
      </c>
      <c r="F31" s="485" t="s">
        <v>2180</v>
      </c>
      <c r="G31" s="485" t="s">
        <v>121</v>
      </c>
      <c r="H31" s="499">
        <f>'Cover Page'!M38</f>
        <v>0</v>
      </c>
      <c r="I31" s="1" t="s">
        <v>2210</v>
      </c>
      <c r="J31" s="26"/>
      <c r="N31" s="38"/>
      <c r="O31" s="288" t="s">
        <v>251</v>
      </c>
      <c r="P31" s="37"/>
      <c r="Q31" s="631"/>
      <c r="R31" s="37"/>
      <c r="S31" s="242"/>
    </row>
    <row r="32" spans="1:19" s="20" customFormat="1" ht="15.75" thickBot="1">
      <c r="A32" s="485" t="str">
        <f t="shared" ca="1" si="0"/>
        <v>UFB-10 Debt</v>
      </c>
      <c r="B32" s="485">
        <f>ROW()</f>
        <v>32</v>
      </c>
      <c r="C32" s="485" t="str">
        <f>'Cover Page'!K6</f>
        <v>0606</v>
      </c>
      <c r="D32" s="485">
        <f>'Cover Page'!K4</f>
        <v>2022</v>
      </c>
      <c r="E32" s="485" t="s">
        <v>2022</v>
      </c>
      <c r="F32" s="485" t="s">
        <v>2180</v>
      </c>
      <c r="G32" s="485" t="s">
        <v>2191</v>
      </c>
      <c r="H32" s="499">
        <f>'Cover Page'!M38</f>
        <v>0</v>
      </c>
      <c r="I32" s="20" t="s">
        <v>2277</v>
      </c>
      <c r="J32" s="231" t="s">
        <v>2300</v>
      </c>
      <c r="K32" s="241"/>
      <c r="L32" s="423">
        <f>M22/L30</f>
        <v>0</v>
      </c>
      <c r="M32" s="240"/>
      <c r="N32" s="8"/>
      <c r="P32" s="8"/>
      <c r="Q32" s="8"/>
      <c r="R32" s="8"/>
      <c r="S32" s="8"/>
    </row>
    <row r="33" spans="1:19" ht="15" thickTop="1">
      <c r="A33" s="485" t="str">
        <f t="shared" ca="1" si="0"/>
        <v>UFB-10 Debt</v>
      </c>
      <c r="B33" s="485">
        <f>ROW()</f>
        <v>33</v>
      </c>
      <c r="C33" s="485" t="str">
        <f>'Cover Page'!K6</f>
        <v>0606</v>
      </c>
      <c r="D33" s="485">
        <f>'Cover Page'!K4</f>
        <v>2022</v>
      </c>
      <c r="E33" s="485" t="s">
        <v>2022</v>
      </c>
      <c r="F33" s="485" t="s">
        <v>2180</v>
      </c>
      <c r="G33" s="485" t="s">
        <v>121</v>
      </c>
      <c r="H33" s="499">
        <f>'Cover Page'!M38</f>
        <v>0</v>
      </c>
      <c r="J33" s="36"/>
      <c r="K33" s="37"/>
      <c r="L33" s="37"/>
      <c r="M33" s="242"/>
      <c r="N33" s="300"/>
      <c r="O33" s="375" t="s">
        <v>266</v>
      </c>
      <c r="P33" s="300"/>
      <c r="Q33" s="300"/>
      <c r="R33" s="300"/>
      <c r="S33" s="300"/>
    </row>
    <row r="34" spans="1:19">
      <c r="A34" s="485" t="str">
        <f t="shared" ca="1" si="0"/>
        <v>UFB-10 Debt</v>
      </c>
      <c r="B34" s="485"/>
      <c r="C34" s="485"/>
      <c r="D34" s="485"/>
      <c r="E34" s="485"/>
      <c r="F34" s="485"/>
      <c r="G34" s="485"/>
      <c r="H34" s="488"/>
      <c r="J34" s="8"/>
      <c r="K34" s="8"/>
      <c r="L34" s="8"/>
      <c r="M34" s="8"/>
    </row>
    <row r="35" spans="1:19" ht="14.25">
      <c r="A35" s="498" t="str">
        <f ca="1">MID(CELL("filename",A24),FIND("]",CELL("filename",A24))+1,256)</f>
        <v>UFB-10 Debt</v>
      </c>
      <c r="B35" s="497"/>
      <c r="C35" s="485"/>
      <c r="D35" s="485"/>
      <c r="E35" s="485"/>
      <c r="F35" s="485"/>
      <c r="G35" s="485"/>
      <c r="H35" s="488"/>
      <c r="J35" s="300"/>
      <c r="K35" s="300"/>
      <c r="L35" s="300"/>
      <c r="M35" s="300"/>
    </row>
    <row r="36" spans="1:19">
      <c r="A36" s="498" t="str">
        <f ca="1">MID(CELL("filename",A24),FIND("]",CELL("filename",A24))+1,256)</f>
        <v>UFB-10 Debt</v>
      </c>
      <c r="B36" s="497"/>
      <c r="C36" s="485"/>
      <c r="D36" s="485"/>
      <c r="E36" s="485"/>
      <c r="F36" s="485"/>
      <c r="G36" s="485"/>
      <c r="H36" s="488"/>
    </row>
    <row r="37" spans="1:19">
      <c r="A37" s="498" t="str">
        <f t="shared" ref="A37:A41" ca="1" si="7">MID(CELL("filename",A25),FIND("]",CELL("filename",A25))+1,256)</f>
        <v>UFB-10 Debt</v>
      </c>
      <c r="B37" s="497"/>
      <c r="C37" s="485"/>
      <c r="D37" s="485"/>
      <c r="E37" s="485"/>
      <c r="F37" s="485"/>
      <c r="G37" s="485"/>
      <c r="H37" s="488"/>
    </row>
    <row r="38" spans="1:19">
      <c r="A38" s="498" t="str">
        <f t="shared" ca="1" si="7"/>
        <v>UFB-10 Debt</v>
      </c>
      <c r="B38" s="497"/>
      <c r="C38" s="485"/>
      <c r="D38" s="485"/>
      <c r="E38" s="485"/>
      <c r="F38" s="485"/>
      <c r="G38" s="485"/>
      <c r="H38" s="488"/>
    </row>
    <row r="39" spans="1:19">
      <c r="A39" s="498" t="str">
        <f t="shared" ca="1" si="7"/>
        <v>UFB-10 Debt</v>
      </c>
      <c r="B39" s="497"/>
      <c r="C39" s="485"/>
      <c r="D39" s="485"/>
      <c r="E39" s="485"/>
      <c r="F39" s="485"/>
      <c r="G39" s="485"/>
      <c r="H39" s="488"/>
    </row>
    <row r="40" spans="1:19">
      <c r="A40" s="498" t="str">
        <f t="shared" ca="1" si="7"/>
        <v>UFB-10 Debt</v>
      </c>
      <c r="B40" s="497"/>
      <c r="C40" s="485"/>
      <c r="D40" s="485"/>
      <c r="E40" s="485"/>
      <c r="F40" s="485"/>
      <c r="G40" s="485"/>
      <c r="H40" s="488"/>
    </row>
    <row r="41" spans="1:19">
      <c r="A41" s="498" t="str">
        <f t="shared" ca="1" si="7"/>
        <v>UFB-10 Debt</v>
      </c>
      <c r="B41" s="497"/>
      <c r="C41" s="485"/>
      <c r="D41" s="485"/>
      <c r="E41" s="485"/>
      <c r="F41" s="485"/>
      <c r="G41" s="485"/>
      <c r="H41" s="488"/>
    </row>
  </sheetData>
  <sheetProtection algorithmName="SHA-512" hashValue="gaeBh1fvElu49yQgAiyaokmL+1m1jrTVzAJAz6cpFTbz/B7oqu1yWVpldEhsoRm8YhvKBs9XQRqTUp9ZIQOieg==" saltValue="a/8MOTazjPeAJSg0AkynWA==" spinCount="100000" sheet="1" objects="1" scenarios="1"/>
  <mergeCells count="2">
    <mergeCell ref="J1:S1"/>
    <mergeCell ref="P21:S21"/>
  </mergeCells>
  <printOptions horizontalCentered="1" verticalCentered="1"/>
  <pageMargins left="0.2" right="0.2" top="0.25" bottom="0.2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U49"/>
  <sheetViews>
    <sheetView topLeftCell="J1" zoomScaleNormal="100" workbookViewId="0">
      <selection activeCell="O12" sqref="O12"/>
    </sheetView>
  </sheetViews>
  <sheetFormatPr defaultColWidth="10" defaultRowHeight="15"/>
  <cols>
    <col min="1" max="9" width="10" style="152" hidden="1" customWidth="1"/>
    <col min="10" max="10" width="11.7109375" style="152" customWidth="1"/>
    <col min="11" max="11" width="32.7109375" style="152" customWidth="1"/>
    <col min="12" max="12" width="46.28515625" style="152" customWidth="1"/>
    <col min="13" max="13" width="30.28515625" style="152" customWidth="1"/>
    <col min="14" max="14" width="29.42578125" style="152" customWidth="1"/>
    <col min="15" max="15" width="36.85546875" style="152" customWidth="1"/>
    <col min="16" max="17" width="12.28515625" style="152" bestFit="1" customWidth="1"/>
    <col min="18" max="18" width="19.28515625" style="152" customWidth="1"/>
    <col min="19" max="20" width="10" style="152"/>
    <col min="21" max="21" width="10" style="152" customWidth="1"/>
    <col min="22" max="16384" width="10" style="152"/>
  </cols>
  <sheetData>
    <row r="1" spans="1:18" ht="18.75">
      <c r="A1" s="485" t="str">
        <f ca="1">MID(CELL("filename",A2),FIND("]",CELL("filename",A2))+1,256)</f>
        <v>UFB-11 Shared Services</v>
      </c>
      <c r="B1" s="485">
        <f>ROW()</f>
        <v>1</v>
      </c>
      <c r="C1" s="485" t="str">
        <f>'Cover Page'!K6</f>
        <v>0606</v>
      </c>
      <c r="D1" s="485">
        <f>'Cover Page'!K4</f>
        <v>2022</v>
      </c>
      <c r="E1" s="485" t="s">
        <v>2022</v>
      </c>
      <c r="F1" s="485" t="s">
        <v>2211</v>
      </c>
      <c r="G1" s="485"/>
      <c r="H1" s="499">
        <f>'Cover Page'!M38</f>
        <v>0</v>
      </c>
      <c r="J1" s="763" t="s">
        <v>277</v>
      </c>
      <c r="K1" s="763"/>
      <c r="L1" s="763"/>
      <c r="M1" s="763"/>
      <c r="N1" s="763"/>
      <c r="O1" s="763"/>
      <c r="P1" s="763"/>
      <c r="Q1" s="763"/>
      <c r="R1" s="763"/>
    </row>
    <row r="2" spans="1:18" ht="15.75" thickBot="1">
      <c r="A2" s="485" t="str">
        <f ca="1">MID(CELL("filename",A2),FIND("]",CELL("filename",A2))+1,256)</f>
        <v>UFB-11 Shared Services</v>
      </c>
      <c r="B2" s="485">
        <f>ROW()</f>
        <v>2</v>
      </c>
      <c r="C2" s="485" t="str">
        <f>'Cover Page'!K6</f>
        <v>0606</v>
      </c>
      <c r="D2" s="485">
        <f>'Cover Page'!K4</f>
        <v>2022</v>
      </c>
      <c r="E2" s="485" t="s">
        <v>2022</v>
      </c>
      <c r="F2" s="485" t="s">
        <v>2211</v>
      </c>
      <c r="G2" s="485" t="s">
        <v>121</v>
      </c>
      <c r="H2" s="499">
        <f>'Cover Page'!M38</f>
        <v>0</v>
      </c>
    </row>
    <row r="3" spans="1:18" s="192" customFormat="1" ht="45.75" thickTop="1">
      <c r="A3" s="485" t="str">
        <f t="shared" ref="A3:A38" ca="1" si="0">MID(CELL("filename",A3),FIND("]",CELL("filename",A3))+1,256)</f>
        <v>UFB-11 Shared Services</v>
      </c>
      <c r="B3" s="485">
        <f>ROW()</f>
        <v>3</v>
      </c>
      <c r="C3" s="485" t="str">
        <f>'Cover Page'!K6</f>
        <v>0606</v>
      </c>
      <c r="D3" s="485">
        <f>'Cover Page'!K4</f>
        <v>2022</v>
      </c>
      <c r="E3" s="485" t="s">
        <v>2022</v>
      </c>
      <c r="F3" s="485" t="s">
        <v>2211</v>
      </c>
      <c r="G3" s="485" t="s">
        <v>121</v>
      </c>
      <c r="H3" s="499">
        <f>'Cover Page'!M38</f>
        <v>0</v>
      </c>
      <c r="J3" s="187" t="s">
        <v>2302</v>
      </c>
      <c r="K3" s="187" t="s">
        <v>3288</v>
      </c>
      <c r="L3" s="187" t="s">
        <v>3289</v>
      </c>
      <c r="M3" s="187" t="s">
        <v>2301</v>
      </c>
      <c r="N3" s="188" t="s">
        <v>2303</v>
      </c>
      <c r="O3" s="188" t="s">
        <v>203</v>
      </c>
      <c r="P3" s="189" t="s">
        <v>204</v>
      </c>
      <c r="Q3" s="190" t="s">
        <v>205</v>
      </c>
      <c r="R3" s="191" t="s">
        <v>206</v>
      </c>
    </row>
    <row r="4" spans="1:18" s="197" customFormat="1" ht="15.75">
      <c r="A4" s="485" t="str">
        <f t="shared" ca="1" si="0"/>
        <v>UFB-11 Shared Services</v>
      </c>
      <c r="B4" s="485">
        <f>ROW()</f>
        <v>4</v>
      </c>
      <c r="C4" s="485" t="str">
        <f>'Cover Page'!K6</f>
        <v>0606</v>
      </c>
      <c r="D4" s="485">
        <f>'Cover Page'!K4</f>
        <v>2022</v>
      </c>
      <c r="E4" s="485" t="s">
        <v>2022</v>
      </c>
      <c r="F4" s="485" t="s">
        <v>2211</v>
      </c>
      <c r="G4" s="485" t="s">
        <v>2212</v>
      </c>
      <c r="H4" s="499">
        <f>'Cover Page'!M38</f>
        <v>0</v>
      </c>
      <c r="J4" s="378"/>
      <c r="K4" s="193"/>
      <c r="L4" s="193"/>
      <c r="M4" s="193"/>
      <c r="N4" s="193"/>
      <c r="O4" s="194"/>
      <c r="P4" s="195"/>
      <c r="Q4" s="196"/>
      <c r="R4" s="291"/>
    </row>
    <row r="5" spans="1:18" s="197" customFormat="1" ht="15.75">
      <c r="A5" s="485" t="str">
        <f t="shared" ca="1" si="0"/>
        <v>UFB-11 Shared Services</v>
      </c>
      <c r="B5" s="485">
        <f>ROW()</f>
        <v>5</v>
      </c>
      <c r="C5" s="485" t="str">
        <f>'Cover Page'!K6</f>
        <v>0606</v>
      </c>
      <c r="D5" s="485">
        <f>'Cover Page'!K4</f>
        <v>2022</v>
      </c>
      <c r="E5" s="485" t="s">
        <v>2022</v>
      </c>
      <c r="F5" s="485" t="s">
        <v>2211</v>
      </c>
      <c r="G5" s="485" t="s">
        <v>2212</v>
      </c>
      <c r="H5" s="499">
        <f>'Cover Page'!M38</f>
        <v>0</v>
      </c>
      <c r="J5" s="738" t="s">
        <v>2305</v>
      </c>
      <c r="K5" s="193" t="s">
        <v>3294</v>
      </c>
      <c r="L5" s="193" t="s">
        <v>2846</v>
      </c>
      <c r="M5" s="193" t="s">
        <v>3894</v>
      </c>
      <c r="N5" s="193"/>
      <c r="O5" s="739"/>
      <c r="P5" s="740">
        <v>44562</v>
      </c>
      <c r="Q5" s="741">
        <v>44926</v>
      </c>
      <c r="R5" s="742">
        <v>1500</v>
      </c>
    </row>
    <row r="6" spans="1:18" s="197" customFormat="1" ht="15.75">
      <c r="A6" s="485" t="str">
        <f t="shared" ca="1" si="0"/>
        <v>UFB-11 Shared Services</v>
      </c>
      <c r="B6" s="485">
        <f>ROW()</f>
        <v>6</v>
      </c>
      <c r="C6" s="485" t="str">
        <f>'Cover Page'!K6</f>
        <v>0606</v>
      </c>
      <c r="D6" s="485">
        <f>'Cover Page'!K4</f>
        <v>2022</v>
      </c>
      <c r="E6" s="485" t="s">
        <v>2022</v>
      </c>
      <c r="F6" s="485" t="s">
        <v>2211</v>
      </c>
      <c r="G6" s="485" t="s">
        <v>2212</v>
      </c>
      <c r="H6" s="499">
        <f>'Cover Page'!M38</f>
        <v>0</v>
      </c>
      <c r="J6" s="738"/>
      <c r="K6" s="193"/>
      <c r="L6" s="193"/>
      <c r="M6" s="193"/>
      <c r="N6" s="193"/>
      <c r="O6" s="739"/>
      <c r="P6" s="740"/>
      <c r="Q6" s="741"/>
      <c r="R6" s="742"/>
    </row>
    <row r="7" spans="1:18" s="197" customFormat="1" ht="15.75">
      <c r="A7" s="485" t="str">
        <f t="shared" ca="1" si="0"/>
        <v>UFB-11 Shared Services</v>
      </c>
      <c r="B7" s="485">
        <f>ROW()</f>
        <v>7</v>
      </c>
      <c r="C7" s="485" t="str">
        <f>'Cover Page'!K6</f>
        <v>0606</v>
      </c>
      <c r="D7" s="485">
        <f>'Cover Page'!K4</f>
        <v>2022</v>
      </c>
      <c r="E7" s="485" t="s">
        <v>2022</v>
      </c>
      <c r="F7" s="485" t="s">
        <v>2211</v>
      </c>
      <c r="G7" s="485" t="s">
        <v>2212</v>
      </c>
      <c r="H7" s="499">
        <f>'Cover Page'!M38</f>
        <v>0</v>
      </c>
      <c r="J7" s="738" t="s">
        <v>2305</v>
      </c>
      <c r="K7" s="193" t="s">
        <v>3294</v>
      </c>
      <c r="L7" s="193" t="s">
        <v>2569</v>
      </c>
      <c r="M7" s="193" t="s">
        <v>3895</v>
      </c>
      <c r="N7" s="193"/>
      <c r="O7" s="739"/>
      <c r="P7" s="740">
        <v>44562</v>
      </c>
      <c r="Q7" s="741">
        <v>44926</v>
      </c>
      <c r="R7" s="742">
        <v>28000</v>
      </c>
    </row>
    <row r="8" spans="1:18" s="197" customFormat="1" ht="15.75">
      <c r="A8" s="485" t="str">
        <f t="shared" ca="1" si="0"/>
        <v>UFB-11 Shared Services</v>
      </c>
      <c r="B8" s="485">
        <f>ROW()</f>
        <v>8</v>
      </c>
      <c r="C8" s="485" t="str">
        <f>'Cover Page'!K6</f>
        <v>0606</v>
      </c>
      <c r="D8" s="485">
        <f>'Cover Page'!K4</f>
        <v>2022</v>
      </c>
      <c r="E8" s="485" t="s">
        <v>2022</v>
      </c>
      <c r="F8" s="485" t="s">
        <v>2211</v>
      </c>
      <c r="G8" s="485" t="s">
        <v>2212</v>
      </c>
      <c r="H8" s="499">
        <f>'Cover Page'!M38</f>
        <v>0</v>
      </c>
      <c r="J8" s="738"/>
      <c r="K8" s="193"/>
      <c r="L8" s="193"/>
      <c r="M8" s="193"/>
      <c r="N8" s="193"/>
      <c r="O8" s="739"/>
      <c r="P8" s="740"/>
      <c r="Q8" s="741"/>
      <c r="R8" s="742"/>
    </row>
    <row r="9" spans="1:18" s="197" customFormat="1" ht="15.75">
      <c r="A9" s="485" t="str">
        <f t="shared" ca="1" si="0"/>
        <v>UFB-11 Shared Services</v>
      </c>
      <c r="B9" s="485">
        <f>ROW()</f>
        <v>9</v>
      </c>
      <c r="C9" s="485" t="str">
        <f>'Cover Page'!K6</f>
        <v>0606</v>
      </c>
      <c r="D9" s="485">
        <f>'Cover Page'!K4</f>
        <v>2022</v>
      </c>
      <c r="E9" s="485" t="s">
        <v>2022</v>
      </c>
      <c r="F9" s="485" t="s">
        <v>2211</v>
      </c>
      <c r="G9" s="485" t="s">
        <v>2212</v>
      </c>
      <c r="H9" s="499">
        <f>'Cover Page'!M38</f>
        <v>0</v>
      </c>
      <c r="J9" s="738" t="s">
        <v>2305</v>
      </c>
      <c r="K9" s="193" t="s">
        <v>3294</v>
      </c>
      <c r="L9" s="193" t="s">
        <v>2569</v>
      </c>
      <c r="M9" s="193" t="s">
        <v>3896</v>
      </c>
      <c r="N9" s="193"/>
      <c r="O9" s="739"/>
      <c r="P9" s="740">
        <v>44562</v>
      </c>
      <c r="Q9" s="741">
        <v>44926</v>
      </c>
      <c r="R9" s="742">
        <v>8000</v>
      </c>
    </row>
    <row r="10" spans="1:18" s="197" customFormat="1" ht="15.75">
      <c r="A10" s="485" t="str">
        <f ca="1">MID(CELL("filename",A10),FIND("]",CELL("filename",A10))+1,256)</f>
        <v>UFB-11 Shared Services</v>
      </c>
      <c r="B10" s="485">
        <f>ROW()</f>
        <v>10</v>
      </c>
      <c r="C10" s="485" t="str">
        <f>'Cover Page'!K6</f>
        <v>0606</v>
      </c>
      <c r="D10" s="485">
        <f>'Cover Page'!K4</f>
        <v>2022</v>
      </c>
      <c r="E10" s="485" t="s">
        <v>2022</v>
      </c>
      <c r="F10" s="485" t="s">
        <v>2211</v>
      </c>
      <c r="G10" s="485" t="s">
        <v>2212</v>
      </c>
      <c r="H10" s="499">
        <f>'Cover Page'!M38</f>
        <v>0</v>
      </c>
      <c r="J10" s="738"/>
      <c r="K10" s="193"/>
      <c r="L10" s="193"/>
      <c r="M10" s="193"/>
      <c r="N10" s="193"/>
      <c r="O10" s="739"/>
      <c r="P10" s="740"/>
      <c r="Q10" s="741"/>
      <c r="R10" s="742"/>
    </row>
    <row r="11" spans="1:18" s="197" customFormat="1" ht="15.75">
      <c r="A11" s="485" t="str">
        <f ca="1">MID(CELL("filename",A11),FIND("]",CELL("filename",A11))+1,256)</f>
        <v>UFB-11 Shared Services</v>
      </c>
      <c r="B11" s="485">
        <f>ROW()</f>
        <v>11</v>
      </c>
      <c r="C11" s="485" t="str">
        <f>'Cover Page'!K6</f>
        <v>0606</v>
      </c>
      <c r="D11" s="485">
        <f>'Cover Page'!K4</f>
        <v>2022</v>
      </c>
      <c r="E11" s="485" t="s">
        <v>2022</v>
      </c>
      <c r="F11" s="485" t="s">
        <v>2211</v>
      </c>
      <c r="G11" s="485" t="s">
        <v>2212</v>
      </c>
      <c r="H11" s="499">
        <f>'Cover Page'!M38</f>
        <v>0</v>
      </c>
      <c r="J11" s="738" t="s">
        <v>2305</v>
      </c>
      <c r="K11" s="193" t="s">
        <v>3294</v>
      </c>
      <c r="L11" s="193" t="s">
        <v>2569</v>
      </c>
      <c r="M11" s="193" t="s">
        <v>3897</v>
      </c>
      <c r="N11" s="193"/>
      <c r="O11" s="739"/>
      <c r="P11" s="740">
        <v>44562</v>
      </c>
      <c r="Q11" s="741">
        <v>44926</v>
      </c>
      <c r="R11" s="742">
        <v>4000</v>
      </c>
    </row>
    <row r="12" spans="1:18" s="197" customFormat="1" ht="15.75">
      <c r="A12" s="485" t="str">
        <f ca="1">MID(CELL("filename",A12),FIND("]",CELL("filename",A12))+1,256)</f>
        <v>UFB-11 Shared Services</v>
      </c>
      <c r="B12" s="485">
        <f>ROW()</f>
        <v>12</v>
      </c>
      <c r="C12" s="485" t="str">
        <f>'Cover Page'!K6</f>
        <v>0606</v>
      </c>
      <c r="D12" s="485">
        <f>'Cover Page'!K4</f>
        <v>2022</v>
      </c>
      <c r="E12" s="485" t="s">
        <v>2022</v>
      </c>
      <c r="F12" s="485" t="s">
        <v>2211</v>
      </c>
      <c r="G12" s="485" t="s">
        <v>2212</v>
      </c>
      <c r="H12" s="499">
        <f>'Cover Page'!M38</f>
        <v>0</v>
      </c>
      <c r="J12" s="738"/>
      <c r="K12" s="193"/>
      <c r="L12" s="193"/>
      <c r="M12" s="193"/>
      <c r="N12" s="193"/>
      <c r="O12" s="739"/>
      <c r="P12" s="740"/>
      <c r="Q12" s="741"/>
      <c r="R12" s="742"/>
    </row>
    <row r="13" spans="1:18" s="197" customFormat="1" ht="15.75" customHeight="1">
      <c r="A13" s="485" t="str">
        <f ca="1">MID(CELL("filename",A13),FIND("]",CELL("filename",A13))+1,256)</f>
        <v>UFB-11 Shared Services</v>
      </c>
      <c r="B13" s="485">
        <f>ROW()</f>
        <v>13</v>
      </c>
      <c r="C13" s="485" t="str">
        <f>'Cover Page'!K6</f>
        <v>0606</v>
      </c>
      <c r="D13" s="485">
        <f>'Cover Page'!K4</f>
        <v>2022</v>
      </c>
      <c r="E13" s="485" t="s">
        <v>2022</v>
      </c>
      <c r="F13" s="485" t="s">
        <v>2211</v>
      </c>
      <c r="G13" s="485" t="s">
        <v>2212</v>
      </c>
      <c r="H13" s="499">
        <f>'Cover Page'!M38</f>
        <v>0</v>
      </c>
      <c r="J13" s="738" t="s">
        <v>2305</v>
      </c>
      <c r="K13" s="193" t="s">
        <v>3294</v>
      </c>
      <c r="L13" s="193" t="s">
        <v>2400</v>
      </c>
      <c r="M13" s="193" t="s">
        <v>3898</v>
      </c>
      <c r="N13" s="193"/>
      <c r="O13" s="739"/>
      <c r="P13" s="740">
        <v>44562</v>
      </c>
      <c r="Q13" s="741">
        <v>44926</v>
      </c>
      <c r="R13" s="742">
        <v>7752</v>
      </c>
    </row>
    <row r="14" spans="1:18" s="197" customFormat="1" ht="15.75">
      <c r="A14" s="485" t="str">
        <f t="shared" ca="1" si="0"/>
        <v>UFB-11 Shared Services</v>
      </c>
      <c r="B14" s="485">
        <f>ROW()</f>
        <v>14</v>
      </c>
      <c r="C14" s="485" t="str">
        <f>'Cover Page'!K6</f>
        <v>0606</v>
      </c>
      <c r="D14" s="485">
        <f>'Cover Page'!K4</f>
        <v>2022</v>
      </c>
      <c r="E14" s="485" t="s">
        <v>2022</v>
      </c>
      <c r="F14" s="485" t="s">
        <v>2211</v>
      </c>
      <c r="G14" s="485" t="s">
        <v>2212</v>
      </c>
      <c r="H14" s="499">
        <f>'Cover Page'!M38</f>
        <v>0</v>
      </c>
      <c r="J14" s="738"/>
      <c r="K14" s="193"/>
      <c r="L14" s="193"/>
      <c r="M14" s="193"/>
      <c r="N14" s="193"/>
      <c r="O14" s="743"/>
      <c r="P14" s="740"/>
      <c r="Q14" s="741"/>
      <c r="R14" s="742"/>
    </row>
    <row r="15" spans="1:18" s="197" customFormat="1" ht="15.75">
      <c r="A15" s="485" t="str">
        <f t="shared" ca="1" si="0"/>
        <v>UFB-11 Shared Services</v>
      </c>
      <c r="B15" s="485">
        <f>ROW()</f>
        <v>15</v>
      </c>
      <c r="C15" s="485" t="str">
        <f>'Cover Page'!K6</f>
        <v>0606</v>
      </c>
      <c r="D15" s="485">
        <f>'Cover Page'!K4</f>
        <v>2022</v>
      </c>
      <c r="E15" s="485" t="s">
        <v>2022</v>
      </c>
      <c r="F15" s="485" t="s">
        <v>2211</v>
      </c>
      <c r="G15" s="485" t="s">
        <v>2212</v>
      </c>
      <c r="H15" s="499">
        <f>'Cover Page'!M38</f>
        <v>0</v>
      </c>
      <c r="J15" s="738" t="s">
        <v>2305</v>
      </c>
      <c r="K15" s="193" t="s">
        <v>3294</v>
      </c>
      <c r="L15" s="193" t="s">
        <v>2569</v>
      </c>
      <c r="M15" s="193" t="s">
        <v>3899</v>
      </c>
      <c r="N15" s="193"/>
      <c r="O15" s="743"/>
      <c r="P15" s="740">
        <v>44562</v>
      </c>
      <c r="Q15" s="741">
        <v>44926</v>
      </c>
      <c r="R15" s="742">
        <v>548</v>
      </c>
    </row>
    <row r="16" spans="1:18" s="197" customFormat="1" ht="15.75">
      <c r="A16" s="485" t="str">
        <f t="shared" ca="1" si="0"/>
        <v>UFB-11 Shared Services</v>
      </c>
      <c r="B16" s="485">
        <f>ROW()</f>
        <v>16</v>
      </c>
      <c r="C16" s="485" t="str">
        <f>'Cover Page'!K6</f>
        <v>0606</v>
      </c>
      <c r="D16" s="485">
        <f>'Cover Page'!K4</f>
        <v>2022</v>
      </c>
      <c r="E16" s="485" t="s">
        <v>2022</v>
      </c>
      <c r="F16" s="485" t="s">
        <v>2211</v>
      </c>
      <c r="G16" s="485" t="s">
        <v>2212</v>
      </c>
      <c r="H16" s="499">
        <f>'Cover Page'!M38</f>
        <v>0</v>
      </c>
      <c r="J16" s="378"/>
      <c r="K16" s="193"/>
      <c r="L16" s="193"/>
      <c r="M16" s="193"/>
      <c r="N16" s="193"/>
      <c r="O16" s="199"/>
      <c r="P16" s="195"/>
      <c r="Q16" s="196"/>
      <c r="R16" s="292"/>
    </row>
    <row r="17" spans="1:21" s="197" customFormat="1" ht="15.75">
      <c r="A17" s="485" t="str">
        <f t="shared" ca="1" si="0"/>
        <v>UFB-11 Shared Services</v>
      </c>
      <c r="B17" s="485">
        <f>ROW()</f>
        <v>17</v>
      </c>
      <c r="C17" s="485" t="str">
        <f>'Cover Page'!K6</f>
        <v>0606</v>
      </c>
      <c r="D17" s="485">
        <f>'Cover Page'!K4</f>
        <v>2022</v>
      </c>
      <c r="E17" s="485" t="s">
        <v>2022</v>
      </c>
      <c r="F17" s="485" t="s">
        <v>2211</v>
      </c>
      <c r="G17" s="485" t="s">
        <v>2212</v>
      </c>
      <c r="H17" s="499">
        <f>'Cover Page'!M25</f>
        <v>0</v>
      </c>
      <c r="J17" s="378"/>
      <c r="K17" s="193"/>
      <c r="L17" s="193"/>
      <c r="M17" s="193"/>
      <c r="N17" s="193"/>
      <c r="O17" s="199"/>
      <c r="P17" s="195"/>
      <c r="Q17" s="196"/>
      <c r="R17" s="292"/>
    </row>
    <row r="18" spans="1:21" s="197" customFormat="1" ht="15.75">
      <c r="A18" s="485" t="str">
        <f t="shared" ca="1" si="0"/>
        <v>UFB-11 Shared Services</v>
      </c>
      <c r="B18" s="485">
        <f>ROW()</f>
        <v>18</v>
      </c>
      <c r="C18" s="485" t="str">
        <f>'Cover Page'!K6</f>
        <v>0606</v>
      </c>
      <c r="D18" s="485">
        <f>'Cover Page'!K4</f>
        <v>2022</v>
      </c>
      <c r="E18" s="485" t="s">
        <v>2022</v>
      </c>
      <c r="F18" s="485" t="s">
        <v>2211</v>
      </c>
      <c r="G18" s="485" t="s">
        <v>2212</v>
      </c>
      <c r="H18" s="499">
        <f>'Cover Page'!M25</f>
        <v>0</v>
      </c>
      <c r="J18" s="378"/>
      <c r="K18" s="193"/>
      <c r="L18" s="193"/>
      <c r="M18" s="193"/>
      <c r="N18" s="193"/>
      <c r="O18" s="199"/>
      <c r="P18" s="195"/>
      <c r="Q18" s="196"/>
      <c r="R18" s="292"/>
    </row>
    <row r="19" spans="1:21" s="197" customFormat="1" ht="15.75">
      <c r="A19" s="485" t="str">
        <f t="shared" ca="1" si="0"/>
        <v>UFB-11 Shared Services</v>
      </c>
      <c r="B19" s="485">
        <f>ROW()</f>
        <v>19</v>
      </c>
      <c r="C19" s="485" t="str">
        <f>'Cover Page'!K6</f>
        <v>0606</v>
      </c>
      <c r="D19" s="485">
        <f>'Cover Page'!K4</f>
        <v>2022</v>
      </c>
      <c r="E19" s="485" t="s">
        <v>2022</v>
      </c>
      <c r="F19" s="485" t="s">
        <v>2211</v>
      </c>
      <c r="G19" s="485" t="s">
        <v>2212</v>
      </c>
      <c r="H19" s="499">
        <f>'Cover Page'!M25</f>
        <v>0</v>
      </c>
      <c r="J19" s="378"/>
      <c r="K19" s="193"/>
      <c r="L19" s="193"/>
      <c r="M19" s="193"/>
      <c r="N19" s="193"/>
      <c r="O19" s="199" t="s">
        <v>121</v>
      </c>
      <c r="P19" s="195"/>
      <c r="Q19" s="196"/>
      <c r="R19" s="292"/>
    </row>
    <row r="20" spans="1:21" s="197" customFormat="1" ht="15.75">
      <c r="A20" s="485" t="str">
        <f t="shared" ca="1" si="0"/>
        <v>UFB-11 Shared Services</v>
      </c>
      <c r="B20" s="485">
        <f>ROW()</f>
        <v>20</v>
      </c>
      <c r="C20" s="485" t="str">
        <f>'Cover Page'!K6</f>
        <v>0606</v>
      </c>
      <c r="D20" s="485">
        <f>'Cover Page'!K4</f>
        <v>2022</v>
      </c>
      <c r="E20" s="485" t="s">
        <v>2022</v>
      </c>
      <c r="F20" s="485" t="s">
        <v>2211</v>
      </c>
      <c r="G20" s="485" t="s">
        <v>2212</v>
      </c>
      <c r="H20" s="499">
        <f>'Cover Page'!M25</f>
        <v>0</v>
      </c>
      <c r="J20" s="378"/>
      <c r="K20" s="193"/>
      <c r="L20" s="193"/>
      <c r="M20" s="193"/>
      <c r="N20" s="193"/>
      <c r="O20" s="199"/>
      <c r="P20" s="195"/>
      <c r="Q20" s="196"/>
      <c r="R20" s="292"/>
    </row>
    <row r="21" spans="1:21" s="197" customFormat="1" ht="15.75">
      <c r="A21" s="485" t="str">
        <f t="shared" ca="1" si="0"/>
        <v>UFB-11 Shared Services</v>
      </c>
      <c r="B21" s="485">
        <f>ROW()</f>
        <v>21</v>
      </c>
      <c r="C21" s="485" t="str">
        <f>'Cover Page'!K6</f>
        <v>0606</v>
      </c>
      <c r="D21" s="485">
        <f>'Cover Page'!K4</f>
        <v>2022</v>
      </c>
      <c r="E21" s="485" t="s">
        <v>2022</v>
      </c>
      <c r="F21" s="485" t="s">
        <v>2211</v>
      </c>
      <c r="G21" s="485" t="s">
        <v>2212</v>
      </c>
      <c r="H21" s="499">
        <f>'Cover Page'!M25</f>
        <v>0</v>
      </c>
      <c r="J21" s="378"/>
      <c r="K21" s="193"/>
      <c r="L21" s="193"/>
      <c r="M21" s="193"/>
      <c r="N21" s="193"/>
      <c r="O21" s="199"/>
      <c r="P21" s="195"/>
      <c r="Q21" s="196"/>
      <c r="R21" s="292"/>
      <c r="U21" s="644" t="s">
        <v>272</v>
      </c>
    </row>
    <row r="22" spans="1:21" s="197" customFormat="1" ht="15.75">
      <c r="A22" s="485" t="str">
        <f t="shared" ca="1" si="0"/>
        <v>UFB-11 Shared Services</v>
      </c>
      <c r="B22" s="485">
        <f>ROW()</f>
        <v>22</v>
      </c>
      <c r="C22" s="485" t="str">
        <f>'Cover Page'!K6</f>
        <v>0606</v>
      </c>
      <c r="D22" s="485">
        <f>'Cover Page'!K4</f>
        <v>2022</v>
      </c>
      <c r="E22" s="485" t="s">
        <v>2022</v>
      </c>
      <c r="F22" s="485" t="s">
        <v>2211</v>
      </c>
      <c r="G22" s="485" t="s">
        <v>2212</v>
      </c>
      <c r="H22" s="499">
        <f>'Cover Page'!M25</f>
        <v>0</v>
      </c>
      <c r="J22" s="378"/>
      <c r="K22" s="193"/>
      <c r="L22" s="193"/>
      <c r="M22" s="193"/>
      <c r="N22" s="193"/>
      <c r="O22" s="199"/>
      <c r="P22" s="195"/>
      <c r="Q22" s="196"/>
      <c r="R22" s="292"/>
      <c r="U22" s="644" t="s">
        <v>273</v>
      </c>
    </row>
    <row r="23" spans="1:21" s="197" customFormat="1" ht="15.75">
      <c r="A23" s="485" t="str">
        <f t="shared" ca="1" si="0"/>
        <v>UFB-11 Shared Services</v>
      </c>
      <c r="B23" s="485">
        <f>ROW()</f>
        <v>23</v>
      </c>
      <c r="C23" s="485" t="str">
        <f>'Cover Page'!K6</f>
        <v>0606</v>
      </c>
      <c r="D23" s="485">
        <f>'Cover Page'!K4</f>
        <v>2022</v>
      </c>
      <c r="E23" s="485" t="s">
        <v>2022</v>
      </c>
      <c r="F23" s="485" t="s">
        <v>2211</v>
      </c>
      <c r="G23" s="485" t="s">
        <v>2212</v>
      </c>
      <c r="H23" s="499">
        <f>'Cover Page'!M25</f>
        <v>0</v>
      </c>
      <c r="J23" s="378"/>
      <c r="K23" s="193"/>
      <c r="L23" s="193"/>
      <c r="M23" s="193"/>
      <c r="N23" s="193"/>
      <c r="O23" s="199"/>
      <c r="P23" s="195"/>
      <c r="Q23" s="196"/>
      <c r="R23" s="292"/>
      <c r="U23" s="645"/>
    </row>
    <row r="24" spans="1:21" s="197" customFormat="1" ht="15.75">
      <c r="A24" s="485" t="str">
        <f t="shared" ca="1" si="0"/>
        <v>UFB-11 Shared Services</v>
      </c>
      <c r="B24" s="485">
        <f>ROW()</f>
        <v>24</v>
      </c>
      <c r="C24" s="485" t="str">
        <f>'Cover Page'!K6</f>
        <v>0606</v>
      </c>
      <c r="D24" s="485">
        <f>'Cover Page'!K4</f>
        <v>2022</v>
      </c>
      <c r="E24" s="485" t="s">
        <v>2022</v>
      </c>
      <c r="F24" s="485" t="s">
        <v>2211</v>
      </c>
      <c r="G24" s="485" t="s">
        <v>2212</v>
      </c>
      <c r="H24" s="499">
        <f>'Cover Page'!M25</f>
        <v>0</v>
      </c>
      <c r="J24" s="378"/>
      <c r="K24" s="193"/>
      <c r="L24" s="193"/>
      <c r="M24" s="193"/>
      <c r="N24" s="193"/>
      <c r="O24" s="199"/>
      <c r="P24" s="195"/>
      <c r="Q24" s="196"/>
      <c r="R24" s="292"/>
      <c r="U24" s="645"/>
    </row>
    <row r="25" spans="1:21" s="197" customFormat="1" ht="15.75">
      <c r="A25" s="485" t="str">
        <f t="shared" ca="1" si="0"/>
        <v>UFB-11 Shared Services</v>
      </c>
      <c r="B25" s="485">
        <f>ROW()</f>
        <v>25</v>
      </c>
      <c r="C25" s="485" t="str">
        <f>'Cover Page'!K6</f>
        <v>0606</v>
      </c>
      <c r="D25" s="485">
        <f>'Cover Page'!K4</f>
        <v>2022</v>
      </c>
      <c r="E25" s="485" t="s">
        <v>2022</v>
      </c>
      <c r="F25" s="485" t="s">
        <v>2211</v>
      </c>
      <c r="G25" s="485" t="s">
        <v>2212</v>
      </c>
      <c r="H25" s="499">
        <f>'Cover Page'!M25</f>
        <v>0</v>
      </c>
      <c r="J25" s="378"/>
      <c r="K25" s="193"/>
      <c r="L25" s="193"/>
      <c r="M25" s="193"/>
      <c r="N25" s="193"/>
      <c r="O25" s="199"/>
      <c r="P25" s="195"/>
      <c r="Q25" s="196"/>
      <c r="R25" s="292"/>
      <c r="U25" s="645"/>
    </row>
    <row r="26" spans="1:21" s="197" customFormat="1" ht="15.75">
      <c r="A26" s="485" t="str">
        <f t="shared" ca="1" si="0"/>
        <v>UFB-11 Shared Services</v>
      </c>
      <c r="B26" s="485">
        <f>ROW()</f>
        <v>26</v>
      </c>
      <c r="C26" s="485" t="str">
        <f>'Cover Page'!K6</f>
        <v>0606</v>
      </c>
      <c r="D26" s="485">
        <f>'Cover Page'!K4</f>
        <v>2022</v>
      </c>
      <c r="E26" s="485" t="s">
        <v>2022</v>
      </c>
      <c r="F26" s="485" t="s">
        <v>2211</v>
      </c>
      <c r="G26" s="485" t="s">
        <v>2212</v>
      </c>
      <c r="H26" s="499">
        <f>'Cover Page'!M25</f>
        <v>0</v>
      </c>
      <c r="J26" s="378"/>
      <c r="K26" s="193"/>
      <c r="L26" s="193"/>
      <c r="M26" s="193"/>
      <c r="N26" s="193"/>
      <c r="O26" s="199"/>
      <c r="P26" s="195"/>
      <c r="Q26" s="196"/>
      <c r="R26" s="292"/>
      <c r="U26" s="645"/>
    </row>
    <row r="27" spans="1:21" s="197" customFormat="1" ht="15.75">
      <c r="A27" s="485" t="str">
        <f t="shared" ca="1" si="0"/>
        <v>UFB-11 Shared Services</v>
      </c>
      <c r="B27" s="485">
        <f>ROW()</f>
        <v>27</v>
      </c>
      <c r="C27" s="485" t="str">
        <f>'Cover Page'!K6</f>
        <v>0606</v>
      </c>
      <c r="D27" s="485">
        <f>'Cover Page'!K4</f>
        <v>2022</v>
      </c>
      <c r="E27" s="485" t="s">
        <v>2022</v>
      </c>
      <c r="F27" s="485" t="s">
        <v>2211</v>
      </c>
      <c r="G27" s="485" t="s">
        <v>2212</v>
      </c>
      <c r="H27" s="499">
        <f>'Cover Page'!M25</f>
        <v>0</v>
      </c>
      <c r="J27" s="378"/>
      <c r="K27" s="193"/>
      <c r="L27" s="193"/>
      <c r="M27" s="193"/>
      <c r="N27" s="193"/>
      <c r="O27" s="199"/>
      <c r="P27" s="397"/>
      <c r="Q27" s="398"/>
      <c r="R27" s="292"/>
      <c r="U27" s="645"/>
    </row>
    <row r="28" spans="1:21" s="197" customFormat="1" ht="15.75">
      <c r="A28" s="485" t="str">
        <f t="shared" ca="1" si="0"/>
        <v>UFB-11 Shared Services</v>
      </c>
      <c r="B28" s="485">
        <f>ROW()</f>
        <v>28</v>
      </c>
      <c r="C28" s="485" t="str">
        <f>'Cover Page'!K6</f>
        <v>0606</v>
      </c>
      <c r="D28" s="485">
        <f>'Cover Page'!K4</f>
        <v>2022</v>
      </c>
      <c r="E28" s="485" t="s">
        <v>2022</v>
      </c>
      <c r="F28" s="485" t="s">
        <v>2211</v>
      </c>
      <c r="G28" s="485" t="s">
        <v>2212</v>
      </c>
      <c r="H28" s="499">
        <f>'Cover Page'!M25</f>
        <v>0</v>
      </c>
      <c r="J28" s="378"/>
      <c r="K28" s="193"/>
      <c r="L28" s="193"/>
      <c r="M28" s="193"/>
      <c r="N28" s="193"/>
      <c r="O28" s="199"/>
      <c r="P28" s="195"/>
      <c r="Q28" s="196"/>
      <c r="R28" s="292"/>
      <c r="U28" s="645"/>
    </row>
    <row r="29" spans="1:21" s="197" customFormat="1" ht="15.75">
      <c r="A29" s="485" t="str">
        <f t="shared" ca="1" si="0"/>
        <v>UFB-11 Shared Services</v>
      </c>
      <c r="B29" s="485">
        <f>ROW()</f>
        <v>29</v>
      </c>
      <c r="C29" s="485" t="str">
        <f>'Cover Page'!K6</f>
        <v>0606</v>
      </c>
      <c r="D29" s="485">
        <f>'Cover Page'!K4</f>
        <v>2022</v>
      </c>
      <c r="E29" s="485" t="s">
        <v>2022</v>
      </c>
      <c r="F29" s="485" t="s">
        <v>2211</v>
      </c>
      <c r="G29" s="485" t="s">
        <v>2212</v>
      </c>
      <c r="H29" s="499">
        <f>'Cover Page'!M38</f>
        <v>0</v>
      </c>
      <c r="J29" s="378"/>
      <c r="K29" s="193"/>
      <c r="L29" s="193"/>
      <c r="M29" s="193"/>
      <c r="N29" s="193"/>
      <c r="O29" s="199"/>
      <c r="P29" s="195"/>
      <c r="Q29" s="196"/>
      <c r="R29" s="292"/>
      <c r="U29" s="645"/>
    </row>
    <row r="30" spans="1:21" s="197" customFormat="1" ht="15.75">
      <c r="A30" s="485" t="str">
        <f t="shared" ca="1" si="0"/>
        <v>UFB-11 Shared Services</v>
      </c>
      <c r="B30" s="485">
        <f>ROW()</f>
        <v>30</v>
      </c>
      <c r="C30" s="485" t="str">
        <f>'Cover Page'!K6</f>
        <v>0606</v>
      </c>
      <c r="D30" s="485">
        <f>'Cover Page'!K4</f>
        <v>2022</v>
      </c>
      <c r="E30" s="485" t="s">
        <v>2022</v>
      </c>
      <c r="F30" s="485" t="s">
        <v>2211</v>
      </c>
      <c r="G30" s="485" t="s">
        <v>2212</v>
      </c>
      <c r="H30" s="499">
        <f>'Cover Page'!M38</f>
        <v>0</v>
      </c>
      <c r="J30" s="378"/>
      <c r="K30" s="193"/>
      <c r="L30" s="193"/>
      <c r="M30" s="193"/>
      <c r="N30" s="193"/>
      <c r="O30" s="199"/>
      <c r="P30" s="195"/>
      <c r="Q30" s="196"/>
      <c r="R30" s="292"/>
      <c r="U30" s="645"/>
    </row>
    <row r="31" spans="1:21" s="197" customFormat="1" ht="15.75">
      <c r="A31" s="485" t="str">
        <f t="shared" ca="1" si="0"/>
        <v>UFB-11 Shared Services</v>
      </c>
      <c r="B31" s="485">
        <f>ROW()</f>
        <v>31</v>
      </c>
      <c r="C31" s="485" t="str">
        <f>'Cover Page'!K6</f>
        <v>0606</v>
      </c>
      <c r="D31" s="485">
        <f>'Cover Page'!K4</f>
        <v>2022</v>
      </c>
      <c r="E31" s="485" t="s">
        <v>2022</v>
      </c>
      <c r="F31" s="485" t="s">
        <v>2211</v>
      </c>
      <c r="G31" s="485" t="s">
        <v>2212</v>
      </c>
      <c r="H31" s="499">
        <f>'Cover Page'!M38</f>
        <v>0</v>
      </c>
      <c r="J31" s="378"/>
      <c r="K31" s="193"/>
      <c r="L31" s="193"/>
      <c r="M31" s="193"/>
      <c r="N31" s="193"/>
      <c r="O31" s="199" t="s">
        <v>121</v>
      </c>
      <c r="P31" s="195"/>
      <c r="Q31" s="196"/>
      <c r="R31" s="292"/>
      <c r="U31" s="645"/>
    </row>
    <row r="32" spans="1:21" s="197" customFormat="1" ht="15.75">
      <c r="A32" s="485" t="str">
        <f t="shared" ca="1" si="0"/>
        <v>UFB-11 Shared Services</v>
      </c>
      <c r="B32" s="485">
        <f>ROW()</f>
        <v>32</v>
      </c>
      <c r="C32" s="485" t="str">
        <f>'Cover Page'!K6</f>
        <v>0606</v>
      </c>
      <c r="D32" s="485">
        <f>'Cover Page'!K4</f>
        <v>2022</v>
      </c>
      <c r="E32" s="485" t="s">
        <v>2022</v>
      </c>
      <c r="F32" s="485" t="s">
        <v>2211</v>
      </c>
      <c r="G32" s="485" t="s">
        <v>2212</v>
      </c>
      <c r="H32" s="499">
        <f>'Cover Page'!M38</f>
        <v>0</v>
      </c>
      <c r="J32" s="378"/>
      <c r="K32" s="193"/>
      <c r="L32" s="193"/>
      <c r="M32" s="193"/>
      <c r="N32" s="193"/>
      <c r="O32" s="199"/>
      <c r="P32" s="195"/>
      <c r="Q32" s="196"/>
      <c r="R32" s="292"/>
      <c r="U32" s="645"/>
    </row>
    <row r="33" spans="1:21" s="197" customFormat="1" ht="15.75">
      <c r="A33" s="485" t="str">
        <f t="shared" ca="1" si="0"/>
        <v>UFB-11 Shared Services</v>
      </c>
      <c r="B33" s="485">
        <f>ROW()</f>
        <v>33</v>
      </c>
      <c r="C33" s="485" t="str">
        <f>'Cover Page'!K6</f>
        <v>0606</v>
      </c>
      <c r="D33" s="485">
        <f>'Cover Page'!K4</f>
        <v>2022</v>
      </c>
      <c r="E33" s="485" t="s">
        <v>2022</v>
      </c>
      <c r="F33" s="485" t="s">
        <v>2211</v>
      </c>
      <c r="G33" s="485" t="s">
        <v>2212</v>
      </c>
      <c r="H33" s="499">
        <f>'Cover Page'!M38</f>
        <v>0</v>
      </c>
      <c r="J33" s="378"/>
      <c r="K33" s="193"/>
      <c r="L33" s="193"/>
      <c r="M33" s="193"/>
      <c r="N33" s="193"/>
      <c r="O33" s="199"/>
      <c r="P33" s="195"/>
      <c r="Q33" s="196"/>
      <c r="R33" s="292"/>
      <c r="U33" s="644" t="s">
        <v>2304</v>
      </c>
    </row>
    <row r="34" spans="1:21" s="197" customFormat="1" ht="15.75">
      <c r="A34" s="485" t="str">
        <f t="shared" ca="1" si="0"/>
        <v>UFB-11 Shared Services</v>
      </c>
      <c r="B34" s="485">
        <f>ROW()</f>
        <v>34</v>
      </c>
      <c r="C34" s="485" t="str">
        <f>'Cover Page'!K6</f>
        <v>0606</v>
      </c>
      <c r="D34" s="485">
        <f>'Cover Page'!K4</f>
        <v>2022</v>
      </c>
      <c r="E34" s="485" t="s">
        <v>2022</v>
      </c>
      <c r="F34" s="485" t="s">
        <v>2211</v>
      </c>
      <c r="G34" s="485" t="s">
        <v>2212</v>
      </c>
      <c r="H34" s="499">
        <f>'Cover Page'!M38</f>
        <v>0</v>
      </c>
      <c r="J34" s="378"/>
      <c r="K34" s="193"/>
      <c r="L34" s="193"/>
      <c r="M34" s="193"/>
      <c r="N34" s="193"/>
      <c r="O34" s="199"/>
      <c r="P34" s="195"/>
      <c r="Q34" s="196"/>
      <c r="R34" s="292"/>
      <c r="U34" s="644" t="s">
        <v>2305</v>
      </c>
    </row>
    <row r="35" spans="1:21" s="197" customFormat="1" ht="15.75">
      <c r="A35" s="485" t="str">
        <f t="shared" ca="1" si="0"/>
        <v>UFB-11 Shared Services</v>
      </c>
      <c r="B35" s="485">
        <f>ROW()</f>
        <v>35</v>
      </c>
      <c r="C35" s="485" t="str">
        <f>'Cover Page'!K6</f>
        <v>0606</v>
      </c>
      <c r="D35" s="485">
        <f>'Cover Page'!K4</f>
        <v>2022</v>
      </c>
      <c r="E35" s="485" t="s">
        <v>2022</v>
      </c>
      <c r="F35" s="485" t="s">
        <v>2211</v>
      </c>
      <c r="G35" s="485" t="s">
        <v>2212</v>
      </c>
      <c r="H35" s="499">
        <f>'Cover Page'!M38</f>
        <v>0</v>
      </c>
      <c r="J35" s="378"/>
      <c r="K35" s="193"/>
      <c r="L35" s="193"/>
      <c r="M35" s="193"/>
      <c r="N35" s="193"/>
      <c r="O35" s="199"/>
      <c r="P35" s="195"/>
      <c r="Q35" s="196"/>
      <c r="R35" s="292"/>
    </row>
    <row r="36" spans="1:21" s="197" customFormat="1" ht="15.75">
      <c r="A36" s="485" t="str">
        <f t="shared" ca="1" si="0"/>
        <v>UFB-11 Shared Services</v>
      </c>
      <c r="B36" s="485">
        <f>ROW()</f>
        <v>36</v>
      </c>
      <c r="C36" s="485" t="str">
        <f>'Cover Page'!K6</f>
        <v>0606</v>
      </c>
      <c r="D36" s="485">
        <f>'Cover Page'!K4</f>
        <v>2022</v>
      </c>
      <c r="E36" s="485" t="s">
        <v>2022</v>
      </c>
      <c r="F36" s="485" t="s">
        <v>2211</v>
      </c>
      <c r="G36" s="485" t="s">
        <v>2212</v>
      </c>
      <c r="H36" s="499">
        <f>'Cover Page'!M35</f>
        <v>0</v>
      </c>
      <c r="J36" s="378"/>
      <c r="K36" s="193"/>
      <c r="L36" s="193"/>
      <c r="M36" s="193"/>
      <c r="N36" s="193"/>
      <c r="O36" s="199"/>
      <c r="P36" s="195"/>
      <c r="Q36" s="196"/>
      <c r="R36" s="292"/>
    </row>
    <row r="37" spans="1:21" s="197" customFormat="1" ht="15.75">
      <c r="A37" s="485" t="str">
        <f t="shared" ca="1" si="0"/>
        <v>UFB-11 Shared Services</v>
      </c>
      <c r="B37" s="485">
        <f>ROW()</f>
        <v>37</v>
      </c>
      <c r="C37" s="485" t="str">
        <f>'Cover Page'!K6</f>
        <v>0606</v>
      </c>
      <c r="D37" s="485">
        <f>'Cover Page'!K4</f>
        <v>2022</v>
      </c>
      <c r="E37" s="485" t="s">
        <v>2022</v>
      </c>
      <c r="F37" s="485" t="s">
        <v>2211</v>
      </c>
      <c r="G37" s="485" t="s">
        <v>2212</v>
      </c>
      <c r="H37" s="499">
        <f>'Cover Page'!M35</f>
        <v>0</v>
      </c>
      <c r="J37" s="378"/>
      <c r="K37" s="193"/>
      <c r="L37" s="193"/>
      <c r="M37" s="193"/>
      <c r="N37" s="193"/>
      <c r="O37" s="199"/>
      <c r="P37" s="195"/>
      <c r="Q37" s="196"/>
      <c r="R37" s="292"/>
    </row>
    <row r="38" spans="1:21" s="197" customFormat="1" ht="16.5" thickBot="1">
      <c r="A38" s="485" t="str">
        <f t="shared" ca="1" si="0"/>
        <v>UFB-11 Shared Services</v>
      </c>
      <c r="B38" s="485">
        <f>ROW()</f>
        <v>38</v>
      </c>
      <c r="C38" s="485" t="str">
        <f>'Cover Page'!K6</f>
        <v>0606</v>
      </c>
      <c r="D38" s="485">
        <f>'Cover Page'!K4</f>
        <v>2022</v>
      </c>
      <c r="E38" s="485" t="s">
        <v>2022</v>
      </c>
      <c r="F38" s="485" t="s">
        <v>2211</v>
      </c>
      <c r="G38" s="485" t="s">
        <v>2212</v>
      </c>
      <c r="H38" s="499">
        <f>'Cover Page'!M38</f>
        <v>0</v>
      </c>
      <c r="J38" s="683"/>
      <c r="K38" s="684"/>
      <c r="L38" s="684"/>
      <c r="M38" s="684"/>
      <c r="N38" s="684"/>
      <c r="O38" s="685"/>
      <c r="P38" s="686"/>
      <c r="Q38" s="687"/>
      <c r="R38" s="688"/>
    </row>
    <row r="39" spans="1:21" ht="15.75">
      <c r="A39" s="485"/>
      <c r="B39" s="485"/>
      <c r="C39" s="485"/>
      <c r="D39" s="485"/>
      <c r="E39" s="485"/>
      <c r="F39" s="485"/>
      <c r="G39" s="485"/>
      <c r="H39" s="488"/>
      <c r="J39" s="678"/>
      <c r="K39" s="672" t="s">
        <v>2339</v>
      </c>
      <c r="L39" s="672"/>
      <c r="M39" s="673"/>
      <c r="N39" s="673"/>
      <c r="O39" s="679"/>
      <c r="P39" s="680"/>
      <c r="Q39" s="681"/>
      <c r="R39" s="682">
        <f>SUMIF(J4:J38,"=Lead",R4:R38)</f>
        <v>0</v>
      </c>
    </row>
    <row r="40" spans="1:21" ht="15.75">
      <c r="A40" s="485"/>
      <c r="B40" s="485"/>
      <c r="C40" s="485"/>
      <c r="D40" s="485"/>
      <c r="E40" s="485"/>
      <c r="F40" s="485"/>
      <c r="G40" s="485"/>
      <c r="H40" s="488"/>
      <c r="J40" s="671"/>
      <c r="K40" s="672" t="s">
        <v>2340</v>
      </c>
      <c r="L40" s="672"/>
      <c r="M40" s="673"/>
      <c r="N40" s="673"/>
      <c r="O40" s="674"/>
      <c r="P40" s="675"/>
      <c r="Q40" s="676"/>
      <c r="R40" s="677">
        <f>SUMIF(J4:J38,"=Recipient",R4:R38)</f>
        <v>49800</v>
      </c>
    </row>
    <row r="41" spans="1:21" ht="16.5" thickBot="1">
      <c r="A41" s="485"/>
      <c r="B41" s="485"/>
      <c r="C41" s="485"/>
      <c r="D41" s="485"/>
      <c r="E41" s="485"/>
      <c r="F41" s="485"/>
      <c r="G41" s="485"/>
      <c r="H41" s="488"/>
      <c r="J41" s="689"/>
      <c r="K41" s="690" t="s">
        <v>2341</v>
      </c>
      <c r="L41" s="690"/>
      <c r="M41" s="691"/>
      <c r="N41" s="691"/>
      <c r="O41" s="692"/>
      <c r="P41" s="693"/>
      <c r="Q41" s="694"/>
      <c r="R41" s="695">
        <f>SUM(R4:R38)</f>
        <v>49800</v>
      </c>
    </row>
    <row r="42" spans="1:21" ht="16.5" customHeight="1">
      <c r="A42" s="485"/>
      <c r="B42" s="485"/>
      <c r="C42" s="485"/>
      <c r="D42" s="485"/>
      <c r="E42" s="485"/>
      <c r="F42" s="485"/>
      <c r="G42" s="485"/>
      <c r="H42" s="488"/>
      <c r="J42" s="816" t="s">
        <v>207</v>
      </c>
      <c r="K42" s="816"/>
      <c r="L42" s="816"/>
      <c r="M42" s="816"/>
      <c r="N42" s="816"/>
      <c r="O42" s="816"/>
      <c r="P42" s="816"/>
      <c r="Q42" s="816"/>
      <c r="R42" s="816"/>
    </row>
    <row r="43" spans="1:21">
      <c r="A43" s="498"/>
      <c r="B43" s="497"/>
      <c r="C43" s="485"/>
      <c r="D43" s="485"/>
      <c r="E43" s="485"/>
      <c r="F43" s="485"/>
      <c r="G43" s="485"/>
      <c r="H43" s="488"/>
    </row>
    <row r="44" spans="1:21">
      <c r="A44" s="498"/>
      <c r="B44" s="497"/>
      <c r="C44" s="485"/>
      <c r="D44" s="485"/>
      <c r="E44" s="485"/>
      <c r="F44" s="485"/>
      <c r="G44" s="485"/>
      <c r="H44" s="488"/>
    </row>
    <row r="45" spans="1:21">
      <c r="A45" s="498"/>
      <c r="B45" s="497"/>
      <c r="C45" s="485"/>
      <c r="D45" s="485"/>
      <c r="E45" s="485"/>
      <c r="F45" s="485"/>
      <c r="G45" s="485"/>
      <c r="H45" s="488"/>
    </row>
    <row r="46" spans="1:21">
      <c r="A46" s="498"/>
      <c r="B46" s="497"/>
      <c r="C46" s="485"/>
      <c r="D46" s="485"/>
      <c r="E46" s="485"/>
      <c r="F46" s="485"/>
      <c r="G46" s="485"/>
      <c r="H46" s="488"/>
    </row>
    <row r="47" spans="1:21">
      <c r="A47" s="498"/>
      <c r="B47" s="497"/>
      <c r="C47" s="485"/>
      <c r="D47" s="485"/>
      <c r="E47" s="485"/>
      <c r="F47" s="485"/>
      <c r="G47" s="485"/>
      <c r="H47" s="488"/>
    </row>
    <row r="48" spans="1:21">
      <c r="A48" s="498"/>
      <c r="B48" s="497"/>
      <c r="C48" s="485"/>
      <c r="D48" s="485"/>
      <c r="E48" s="485"/>
      <c r="F48" s="485"/>
      <c r="G48" s="485"/>
      <c r="H48" s="488"/>
    </row>
    <row r="49" spans="1:8">
      <c r="A49" s="498"/>
      <c r="B49" s="497"/>
      <c r="C49" s="485"/>
      <c r="D49" s="485"/>
      <c r="E49" s="485"/>
      <c r="F49" s="485"/>
      <c r="G49" s="485"/>
      <c r="H49" s="488"/>
    </row>
  </sheetData>
  <sheetProtection algorithmName="SHA-512" hashValue="Znrxby8urA/jvDhUoDQk9AxlLGl1NbYqdCZj5YStdSlQLQQUg152oouyZpWf9PlkuY812MrDtBhxAk8o23uAJg==" saltValue="8hIXCA6i4xm8AYuhEmuAdQ==" spinCount="100000" sheet="1" objects="1" scenarios="1"/>
  <mergeCells count="2">
    <mergeCell ref="J1:R1"/>
    <mergeCell ref="J42:R42"/>
  </mergeCells>
  <dataValidations count="1">
    <dataValidation type="list" allowBlank="1" showInputMessage="1" showErrorMessage="1" sqref="J4:J40" xr:uid="{00000000-0002-0000-0C00-000000000000}">
      <formula1>$U$32:$U$34</formula1>
    </dataValidation>
  </dataValidations>
  <printOptions horizontalCentered="1" verticalCentered="1"/>
  <pageMargins left="0.2" right="0.2" top="0.25" bottom="0.25" header="0.3" footer="0.3"/>
  <pageSetup paperSize="5" scale="75" orientation="landscape" r:id="rId1"/>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error="Please choose a shared service from the drop down list. If your shared service type is not listed, please type &quot;Other.&quot;" xr:uid="{00000000-0002-0000-0C00-000001000000}">
          <x14:formula1>
            <xm:f>_xlfn.ANCHORARRAY(SearchPrep!$B$2)</xm:f>
          </x14:formula1>
          <xm:sqref>N39:N40</xm:sqref>
        </x14:dataValidation>
        <x14:dataValidation type="list" allowBlank="1" showInputMessage="1" showErrorMessage="1" error="Please choose an agency type from the drop down list." xr:uid="{00000000-0002-0000-0C00-000002000000}">
          <x14:formula1>
            <xm:f>SearchPrep3!$A$1523:$A$1527</xm:f>
          </x14:formula1>
          <xm:sqref>K4:K38</xm:sqref>
        </x14:dataValidation>
        <x14:dataValidation type="list" allowBlank="1" showInputMessage="1" showErrorMessage="1" error="Please Choose a Type of Shared Service from the drop down list" xr:uid="{00000000-0002-0000-0C00-000003000000}">
          <x14:formula1>
            <xm:f>SearchPrep!$A$2:$A$40</xm:f>
          </x14:formula1>
          <xm:sqref>N4:N38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1:U49"/>
  <sheetViews>
    <sheetView topLeftCell="J1" zoomScaleNormal="100" workbookViewId="0">
      <selection activeCell="J1" sqref="J1:R1"/>
    </sheetView>
  </sheetViews>
  <sheetFormatPr defaultColWidth="10" defaultRowHeight="15"/>
  <cols>
    <col min="1" max="9" width="10" style="152" hidden="1" customWidth="1"/>
    <col min="10" max="10" width="11.7109375" style="152" customWidth="1"/>
    <col min="11" max="11" width="24.28515625" style="152" bestFit="1" customWidth="1"/>
    <col min="12" max="12" width="43.7109375" style="152" customWidth="1"/>
    <col min="13" max="13" width="30.28515625" style="152" customWidth="1"/>
    <col min="14" max="14" width="29.42578125" style="152" customWidth="1"/>
    <col min="15" max="15" width="36.85546875" style="152" customWidth="1"/>
    <col min="16" max="17" width="12.28515625" style="152" bestFit="1" customWidth="1"/>
    <col min="18" max="18" width="19.28515625" style="152" customWidth="1"/>
    <col min="19" max="20" width="10" style="152"/>
    <col min="21" max="21" width="10" style="152" customWidth="1"/>
    <col min="22" max="16384" width="10" style="152"/>
  </cols>
  <sheetData>
    <row r="1" spans="1:18" ht="18.75">
      <c r="A1" s="485" t="str">
        <f ca="1">MID(CELL("filename",A2),FIND("]",CELL("filename",A2))+1,256)</f>
        <v>UFB-11 Shared Services (2)</v>
      </c>
      <c r="B1" s="485">
        <f>ROW()</f>
        <v>1</v>
      </c>
      <c r="C1" s="485" t="str">
        <f>'Cover Page'!K6</f>
        <v>0606</v>
      </c>
      <c r="D1" s="485">
        <f>'Cover Page'!K4</f>
        <v>2022</v>
      </c>
      <c r="E1" s="485" t="s">
        <v>2022</v>
      </c>
      <c r="F1" s="485" t="s">
        <v>2211</v>
      </c>
      <c r="G1" s="485"/>
      <c r="H1" s="499">
        <f>'Cover Page'!M38</f>
        <v>0</v>
      </c>
      <c r="J1" s="763" t="s">
        <v>277</v>
      </c>
      <c r="K1" s="763"/>
      <c r="L1" s="763"/>
      <c r="M1" s="763"/>
      <c r="N1" s="763"/>
      <c r="O1" s="763"/>
      <c r="P1" s="763"/>
      <c r="Q1" s="763"/>
      <c r="R1" s="763"/>
    </row>
    <row r="2" spans="1:18" ht="15.75" thickBot="1">
      <c r="A2" s="485" t="str">
        <f ca="1">MID(CELL("filename",A2),FIND("]",CELL("filename",A2))+1,256)</f>
        <v>UFB-11 Shared Services (2)</v>
      </c>
      <c r="B2" s="485">
        <f>ROW()</f>
        <v>2</v>
      </c>
      <c r="C2" s="485" t="str">
        <f>'Cover Page'!K6</f>
        <v>0606</v>
      </c>
      <c r="D2" s="485">
        <f>'Cover Page'!K4</f>
        <v>2022</v>
      </c>
      <c r="E2" s="485" t="s">
        <v>2022</v>
      </c>
      <c r="F2" s="485" t="s">
        <v>2211</v>
      </c>
      <c r="G2" s="485" t="s">
        <v>121</v>
      </c>
      <c r="H2" s="499">
        <f>'Cover Page'!M38</f>
        <v>0</v>
      </c>
    </row>
    <row r="3" spans="1:18" s="192" customFormat="1" ht="45.75" thickTop="1">
      <c r="A3" s="485" t="str">
        <f t="shared" ref="A3:A38" ca="1" si="0">MID(CELL("filename",A3),FIND("]",CELL("filename",A3))+1,256)</f>
        <v>UFB-11 Shared Services (2)</v>
      </c>
      <c r="B3" s="485">
        <f>ROW()</f>
        <v>3</v>
      </c>
      <c r="C3" s="485" t="str">
        <f>'Cover Page'!K6</f>
        <v>0606</v>
      </c>
      <c r="D3" s="485">
        <f>'Cover Page'!K4</f>
        <v>2022</v>
      </c>
      <c r="E3" s="485" t="s">
        <v>2022</v>
      </c>
      <c r="F3" s="485" t="s">
        <v>2211</v>
      </c>
      <c r="G3" s="485" t="s">
        <v>121</v>
      </c>
      <c r="H3" s="499">
        <f>'Cover Page'!M38</f>
        <v>0</v>
      </c>
      <c r="J3" s="187" t="s">
        <v>2302</v>
      </c>
      <c r="K3" s="187" t="s">
        <v>3288</v>
      </c>
      <c r="L3" s="187" t="s">
        <v>252</v>
      </c>
      <c r="M3" s="187" t="s">
        <v>2301</v>
      </c>
      <c r="N3" s="188" t="s">
        <v>2303</v>
      </c>
      <c r="O3" s="188" t="s">
        <v>203</v>
      </c>
      <c r="P3" s="189" t="s">
        <v>204</v>
      </c>
      <c r="Q3" s="190" t="s">
        <v>205</v>
      </c>
      <c r="R3" s="191" t="s">
        <v>206</v>
      </c>
    </row>
    <row r="4" spans="1:18" s="197" customFormat="1" ht="15.75" customHeight="1">
      <c r="A4" s="485" t="str">
        <f t="shared" ca="1" si="0"/>
        <v>UFB-11 Shared Services (2)</v>
      </c>
      <c r="B4" s="485">
        <f>ROW()</f>
        <v>4</v>
      </c>
      <c r="C4" s="485" t="str">
        <f>'Cover Page'!K6</f>
        <v>0606</v>
      </c>
      <c r="D4" s="485">
        <f>'Cover Page'!K4</f>
        <v>2022</v>
      </c>
      <c r="E4" s="485" t="s">
        <v>2022</v>
      </c>
      <c r="F4" s="485" t="s">
        <v>2211</v>
      </c>
      <c r="G4" s="485" t="s">
        <v>2212</v>
      </c>
      <c r="H4" s="499">
        <f>'Cover Page'!M38</f>
        <v>0</v>
      </c>
      <c r="J4" s="378"/>
      <c r="K4" s="193"/>
      <c r="L4" s="193"/>
      <c r="M4" s="193"/>
      <c r="N4" s="193"/>
      <c r="O4" s="194"/>
      <c r="P4" s="195"/>
      <c r="Q4" s="196"/>
      <c r="R4" s="291"/>
    </row>
    <row r="5" spans="1:18" s="197" customFormat="1" ht="15.75">
      <c r="A5" s="485" t="str">
        <f t="shared" ca="1" si="0"/>
        <v>UFB-11 Shared Services (2)</v>
      </c>
      <c r="B5" s="485">
        <f>ROW()</f>
        <v>5</v>
      </c>
      <c r="C5" s="485" t="str">
        <f>'Cover Page'!K6</f>
        <v>0606</v>
      </c>
      <c r="D5" s="485">
        <f>'Cover Page'!K4</f>
        <v>2022</v>
      </c>
      <c r="E5" s="485" t="s">
        <v>2022</v>
      </c>
      <c r="F5" s="485" t="s">
        <v>2211</v>
      </c>
      <c r="G5" s="485" t="s">
        <v>2212</v>
      </c>
      <c r="H5" s="499">
        <f>'Cover Page'!M38</f>
        <v>0</v>
      </c>
      <c r="J5" s="378"/>
      <c r="K5" s="193"/>
      <c r="L5" s="193"/>
      <c r="M5" s="193"/>
      <c r="N5" s="193"/>
      <c r="O5" s="198"/>
      <c r="P5" s="195"/>
      <c r="Q5" s="196"/>
      <c r="R5" s="292"/>
    </row>
    <row r="6" spans="1:18" s="197" customFormat="1" ht="15.75">
      <c r="A6" s="485" t="str">
        <f t="shared" ca="1" si="0"/>
        <v>UFB-11 Shared Services (2)</v>
      </c>
      <c r="B6" s="485">
        <f>ROW()</f>
        <v>6</v>
      </c>
      <c r="C6" s="485" t="str">
        <f>'Cover Page'!K6</f>
        <v>0606</v>
      </c>
      <c r="D6" s="485">
        <f>'Cover Page'!K4</f>
        <v>2022</v>
      </c>
      <c r="E6" s="485" t="s">
        <v>2022</v>
      </c>
      <c r="F6" s="485" t="s">
        <v>2211</v>
      </c>
      <c r="G6" s="485" t="s">
        <v>2212</v>
      </c>
      <c r="H6" s="499">
        <f>'Cover Page'!M38</f>
        <v>0</v>
      </c>
      <c r="J6" s="378"/>
      <c r="K6" s="193"/>
      <c r="L6" s="193"/>
      <c r="M6" s="193"/>
      <c r="N6" s="193"/>
      <c r="O6" s="198"/>
      <c r="P6" s="195"/>
      <c r="Q6" s="196"/>
      <c r="R6" s="292"/>
    </row>
    <row r="7" spans="1:18" s="197" customFormat="1" ht="15.75">
      <c r="A7" s="485" t="str">
        <f t="shared" ca="1" si="0"/>
        <v>UFB-11 Shared Services (2)</v>
      </c>
      <c r="B7" s="485">
        <f>ROW()</f>
        <v>7</v>
      </c>
      <c r="C7" s="485" t="str">
        <f>'Cover Page'!K6</f>
        <v>0606</v>
      </c>
      <c r="D7" s="485">
        <f>'Cover Page'!K4</f>
        <v>2022</v>
      </c>
      <c r="E7" s="485" t="s">
        <v>2022</v>
      </c>
      <c r="F7" s="485" t="s">
        <v>2211</v>
      </c>
      <c r="G7" s="485" t="s">
        <v>2212</v>
      </c>
      <c r="H7" s="499">
        <f>'Cover Page'!M38</f>
        <v>0</v>
      </c>
      <c r="J7" s="378"/>
      <c r="K7" s="193"/>
      <c r="L7" s="193"/>
      <c r="M7" s="193"/>
      <c r="N7" s="193"/>
      <c r="O7" s="198"/>
      <c r="P7" s="195"/>
      <c r="Q7" s="196"/>
      <c r="R7" s="292"/>
    </row>
    <row r="8" spans="1:18" s="197" customFormat="1" ht="15.75">
      <c r="A8" s="485" t="str">
        <f t="shared" ca="1" si="0"/>
        <v>UFB-11 Shared Services (2)</v>
      </c>
      <c r="B8" s="485">
        <f>ROW()</f>
        <v>8</v>
      </c>
      <c r="C8" s="485" t="str">
        <f>'Cover Page'!K6</f>
        <v>0606</v>
      </c>
      <c r="D8" s="485">
        <f>'Cover Page'!K4</f>
        <v>2022</v>
      </c>
      <c r="E8" s="485" t="s">
        <v>2022</v>
      </c>
      <c r="F8" s="485" t="s">
        <v>2211</v>
      </c>
      <c r="G8" s="485" t="s">
        <v>2212</v>
      </c>
      <c r="H8" s="499">
        <f>'Cover Page'!M38</f>
        <v>0</v>
      </c>
      <c r="J8" s="378"/>
      <c r="K8" s="193"/>
      <c r="L8" s="193"/>
      <c r="M8" s="193"/>
      <c r="N8" s="193"/>
      <c r="O8" s="198"/>
      <c r="P8" s="195"/>
      <c r="Q8" s="196"/>
      <c r="R8" s="292"/>
    </row>
    <row r="9" spans="1:18" s="197" customFormat="1" ht="15.75">
      <c r="A9" s="485" t="str">
        <f t="shared" ca="1" si="0"/>
        <v>UFB-11 Shared Services (2)</v>
      </c>
      <c r="B9" s="485">
        <f>ROW()</f>
        <v>9</v>
      </c>
      <c r="C9" s="485" t="str">
        <f>'Cover Page'!K6</f>
        <v>0606</v>
      </c>
      <c r="D9" s="485">
        <f>'Cover Page'!K4</f>
        <v>2022</v>
      </c>
      <c r="E9" s="485" t="s">
        <v>2022</v>
      </c>
      <c r="F9" s="485" t="s">
        <v>2211</v>
      </c>
      <c r="G9" s="485" t="s">
        <v>2212</v>
      </c>
      <c r="H9" s="499">
        <f>'Cover Page'!M38</f>
        <v>0</v>
      </c>
      <c r="J9" s="378"/>
      <c r="K9" s="193"/>
      <c r="L9" s="193"/>
      <c r="M9" s="193"/>
      <c r="N9" s="193"/>
      <c r="O9" s="198"/>
      <c r="P9" s="195"/>
      <c r="Q9" s="196"/>
      <c r="R9" s="292"/>
    </row>
    <row r="10" spans="1:18" s="197" customFormat="1" ht="15.75">
      <c r="A10" s="485" t="str">
        <f ca="1">MID(CELL("filename",A10),FIND("]",CELL("filename",A10))+1,256)</f>
        <v>UFB-11 Shared Services (2)</v>
      </c>
      <c r="B10" s="485">
        <f>ROW()</f>
        <v>10</v>
      </c>
      <c r="C10" s="485" t="str">
        <f>'Cover Page'!K6</f>
        <v>0606</v>
      </c>
      <c r="D10" s="485">
        <f>'Cover Page'!K4</f>
        <v>2022</v>
      </c>
      <c r="E10" s="485" t="s">
        <v>2022</v>
      </c>
      <c r="F10" s="485" t="s">
        <v>2211</v>
      </c>
      <c r="G10" s="485" t="s">
        <v>2212</v>
      </c>
      <c r="H10" s="499">
        <f>'Cover Page'!M38</f>
        <v>0</v>
      </c>
      <c r="J10" s="378"/>
      <c r="K10" s="193"/>
      <c r="L10" s="193"/>
      <c r="M10" s="193"/>
      <c r="N10" s="193"/>
      <c r="O10" s="198"/>
      <c r="P10" s="195"/>
      <c r="Q10" s="196"/>
      <c r="R10" s="292"/>
    </row>
    <row r="11" spans="1:18" s="197" customFormat="1" ht="15.75">
      <c r="A11" s="485" t="str">
        <f ca="1">MID(CELL("filename",A11),FIND("]",CELL("filename",A11))+1,256)</f>
        <v>UFB-11 Shared Services (2)</v>
      </c>
      <c r="B11" s="485">
        <f>ROW()</f>
        <v>11</v>
      </c>
      <c r="C11" s="485" t="str">
        <f>'Cover Page'!K6</f>
        <v>0606</v>
      </c>
      <c r="D11" s="485">
        <f>'Cover Page'!K4</f>
        <v>2022</v>
      </c>
      <c r="E11" s="485" t="s">
        <v>2022</v>
      </c>
      <c r="F11" s="485" t="s">
        <v>2211</v>
      </c>
      <c r="G11" s="485" t="s">
        <v>2212</v>
      </c>
      <c r="H11" s="499">
        <f>'Cover Page'!M38</f>
        <v>0</v>
      </c>
      <c r="J11" s="378"/>
      <c r="K11" s="193"/>
      <c r="L11" s="193"/>
      <c r="M11" s="193"/>
      <c r="N11" s="193"/>
      <c r="O11" s="198"/>
      <c r="P11" s="195"/>
      <c r="Q11" s="196"/>
      <c r="R11" s="292"/>
    </row>
    <row r="12" spans="1:18" s="197" customFormat="1" ht="15.75">
      <c r="A12" s="485" t="str">
        <f ca="1">MID(CELL("filename",A12),FIND("]",CELL("filename",A12))+1,256)</f>
        <v>UFB-11 Shared Services (2)</v>
      </c>
      <c r="B12" s="485">
        <f>ROW()</f>
        <v>12</v>
      </c>
      <c r="C12" s="485" t="str">
        <f>'Cover Page'!K6</f>
        <v>0606</v>
      </c>
      <c r="D12" s="485">
        <f>'Cover Page'!K4</f>
        <v>2022</v>
      </c>
      <c r="E12" s="485" t="s">
        <v>2022</v>
      </c>
      <c r="F12" s="485" t="s">
        <v>2211</v>
      </c>
      <c r="G12" s="485" t="s">
        <v>2212</v>
      </c>
      <c r="H12" s="499">
        <f>'Cover Page'!M38</f>
        <v>0</v>
      </c>
      <c r="J12" s="378"/>
      <c r="K12" s="193"/>
      <c r="L12" s="193"/>
      <c r="M12" s="193"/>
      <c r="N12" s="193"/>
      <c r="O12" s="198"/>
      <c r="P12" s="195"/>
      <c r="Q12" s="196"/>
      <c r="R12" s="292"/>
    </row>
    <row r="13" spans="1:18" s="197" customFormat="1" ht="15.75" customHeight="1">
      <c r="A13" s="485" t="str">
        <f ca="1">MID(CELL("filename",A13),FIND("]",CELL("filename",A13))+1,256)</f>
        <v>UFB-11 Shared Services (2)</v>
      </c>
      <c r="B13" s="485">
        <f>ROW()</f>
        <v>13</v>
      </c>
      <c r="C13" s="485" t="str">
        <f>'Cover Page'!K6</f>
        <v>0606</v>
      </c>
      <c r="D13" s="485">
        <f>'Cover Page'!K4</f>
        <v>2022</v>
      </c>
      <c r="E13" s="485" t="s">
        <v>2022</v>
      </c>
      <c r="F13" s="485" t="s">
        <v>2211</v>
      </c>
      <c r="G13" s="485" t="s">
        <v>2212</v>
      </c>
      <c r="H13" s="499">
        <f>'Cover Page'!M38</f>
        <v>0</v>
      </c>
      <c r="J13" s="378"/>
      <c r="K13" s="193"/>
      <c r="L13" s="193"/>
      <c r="M13" s="193"/>
      <c r="N13" s="193"/>
      <c r="O13" s="198"/>
      <c r="P13" s="195"/>
      <c r="Q13" s="196"/>
      <c r="R13" s="292"/>
    </row>
    <row r="14" spans="1:18" s="197" customFormat="1" ht="15.75">
      <c r="A14" s="485" t="str">
        <f t="shared" ca="1" si="0"/>
        <v>UFB-11 Shared Services (2)</v>
      </c>
      <c r="B14" s="485">
        <f>ROW()</f>
        <v>14</v>
      </c>
      <c r="C14" s="485" t="str">
        <f>'Cover Page'!K6</f>
        <v>0606</v>
      </c>
      <c r="D14" s="485">
        <f>'Cover Page'!K4</f>
        <v>2022</v>
      </c>
      <c r="E14" s="485" t="s">
        <v>2022</v>
      </c>
      <c r="F14" s="485" t="s">
        <v>2211</v>
      </c>
      <c r="G14" s="485" t="s">
        <v>2212</v>
      </c>
      <c r="H14" s="499">
        <f>'Cover Page'!M38</f>
        <v>0</v>
      </c>
      <c r="J14" s="378"/>
      <c r="K14" s="193"/>
      <c r="L14" s="193"/>
      <c r="M14" s="193"/>
      <c r="N14" s="193"/>
      <c r="O14" s="199"/>
      <c r="P14" s="195"/>
      <c r="Q14" s="196"/>
      <c r="R14" s="292"/>
    </row>
    <row r="15" spans="1:18" s="197" customFormat="1" ht="15.75">
      <c r="A15" s="485" t="str">
        <f t="shared" ca="1" si="0"/>
        <v>UFB-11 Shared Services (2)</v>
      </c>
      <c r="B15" s="485">
        <f>ROW()</f>
        <v>15</v>
      </c>
      <c r="C15" s="485" t="str">
        <f>'Cover Page'!K6</f>
        <v>0606</v>
      </c>
      <c r="D15" s="485">
        <f>'Cover Page'!K4</f>
        <v>2022</v>
      </c>
      <c r="E15" s="485" t="s">
        <v>2022</v>
      </c>
      <c r="F15" s="485" t="s">
        <v>2211</v>
      </c>
      <c r="G15" s="485" t="s">
        <v>2212</v>
      </c>
      <c r="H15" s="499">
        <f>'Cover Page'!M38</f>
        <v>0</v>
      </c>
      <c r="J15" s="378"/>
      <c r="K15" s="193"/>
      <c r="L15" s="193"/>
      <c r="M15" s="193"/>
      <c r="N15" s="193"/>
      <c r="O15" s="199"/>
      <c r="P15" s="195"/>
      <c r="Q15" s="196"/>
      <c r="R15" s="292"/>
    </row>
    <row r="16" spans="1:18" s="197" customFormat="1" ht="15.75">
      <c r="A16" s="485" t="str">
        <f t="shared" ca="1" si="0"/>
        <v>UFB-11 Shared Services (2)</v>
      </c>
      <c r="B16" s="485">
        <f>ROW()</f>
        <v>16</v>
      </c>
      <c r="C16" s="485" t="str">
        <f>'Cover Page'!K6</f>
        <v>0606</v>
      </c>
      <c r="D16" s="485">
        <f>'Cover Page'!K4</f>
        <v>2022</v>
      </c>
      <c r="E16" s="485" t="s">
        <v>2022</v>
      </c>
      <c r="F16" s="485" t="s">
        <v>2211</v>
      </c>
      <c r="G16" s="485" t="s">
        <v>2212</v>
      </c>
      <c r="H16" s="499">
        <f>'Cover Page'!M38</f>
        <v>0</v>
      </c>
      <c r="J16" s="378"/>
      <c r="K16" s="193"/>
      <c r="L16" s="193"/>
      <c r="M16" s="193"/>
      <c r="N16" s="193"/>
      <c r="O16" s="199"/>
      <c r="P16" s="195"/>
      <c r="Q16" s="196"/>
      <c r="R16" s="292"/>
    </row>
    <row r="17" spans="1:21" s="197" customFormat="1" ht="15.75">
      <c r="A17" s="485" t="str">
        <f t="shared" ca="1" si="0"/>
        <v>UFB-11 Shared Services (2)</v>
      </c>
      <c r="B17" s="485">
        <f>ROW()</f>
        <v>17</v>
      </c>
      <c r="C17" s="485" t="str">
        <f>'Cover Page'!K6</f>
        <v>0606</v>
      </c>
      <c r="D17" s="485">
        <f>'Cover Page'!K4</f>
        <v>2022</v>
      </c>
      <c r="E17" s="485" t="s">
        <v>2022</v>
      </c>
      <c r="F17" s="485" t="s">
        <v>2211</v>
      </c>
      <c r="G17" s="485" t="s">
        <v>2212</v>
      </c>
      <c r="H17" s="499">
        <f>'Cover Page'!M25</f>
        <v>0</v>
      </c>
      <c r="J17" s="378"/>
      <c r="K17" s="193"/>
      <c r="L17" s="193"/>
      <c r="M17" s="193"/>
      <c r="N17" s="193"/>
      <c r="O17" s="199"/>
      <c r="P17" s="195"/>
      <c r="Q17" s="196"/>
      <c r="R17" s="292"/>
    </row>
    <row r="18" spans="1:21" s="197" customFormat="1" ht="15.75">
      <c r="A18" s="485" t="str">
        <f t="shared" ca="1" si="0"/>
        <v>UFB-11 Shared Services (2)</v>
      </c>
      <c r="B18" s="485">
        <f>ROW()</f>
        <v>18</v>
      </c>
      <c r="C18" s="485" t="str">
        <f>'Cover Page'!K6</f>
        <v>0606</v>
      </c>
      <c r="D18" s="485">
        <f>'Cover Page'!K4</f>
        <v>2022</v>
      </c>
      <c r="E18" s="485" t="s">
        <v>2022</v>
      </c>
      <c r="F18" s="485" t="s">
        <v>2211</v>
      </c>
      <c r="G18" s="485" t="s">
        <v>2212</v>
      </c>
      <c r="H18" s="499">
        <f>'Cover Page'!M25</f>
        <v>0</v>
      </c>
      <c r="J18" s="378"/>
      <c r="K18" s="193"/>
      <c r="L18" s="193"/>
      <c r="M18" s="193"/>
      <c r="N18" s="193"/>
      <c r="O18" s="199"/>
      <c r="P18" s="195"/>
      <c r="Q18" s="196"/>
      <c r="R18" s="292"/>
    </row>
    <row r="19" spans="1:21" s="197" customFormat="1" ht="15.75">
      <c r="A19" s="485" t="str">
        <f t="shared" ca="1" si="0"/>
        <v>UFB-11 Shared Services (2)</v>
      </c>
      <c r="B19" s="485">
        <f>ROW()</f>
        <v>19</v>
      </c>
      <c r="C19" s="485" t="str">
        <f>'Cover Page'!K6</f>
        <v>0606</v>
      </c>
      <c r="D19" s="485">
        <f>'Cover Page'!K4</f>
        <v>2022</v>
      </c>
      <c r="E19" s="485" t="s">
        <v>2022</v>
      </c>
      <c r="F19" s="485" t="s">
        <v>2211</v>
      </c>
      <c r="G19" s="485" t="s">
        <v>2212</v>
      </c>
      <c r="H19" s="499">
        <f>'Cover Page'!M25</f>
        <v>0</v>
      </c>
      <c r="J19" s="378"/>
      <c r="K19" s="193"/>
      <c r="L19" s="193"/>
      <c r="M19" s="193"/>
      <c r="N19" s="193"/>
      <c r="O19" s="199" t="s">
        <v>121</v>
      </c>
      <c r="P19" s="195"/>
      <c r="Q19" s="196"/>
      <c r="R19" s="292"/>
    </row>
    <row r="20" spans="1:21" s="197" customFormat="1" ht="15.75">
      <c r="A20" s="485" t="str">
        <f t="shared" ca="1" si="0"/>
        <v>UFB-11 Shared Services (2)</v>
      </c>
      <c r="B20" s="485">
        <f>ROW()</f>
        <v>20</v>
      </c>
      <c r="C20" s="485" t="str">
        <f>'Cover Page'!K6</f>
        <v>0606</v>
      </c>
      <c r="D20" s="485">
        <f>'Cover Page'!K4</f>
        <v>2022</v>
      </c>
      <c r="E20" s="485" t="s">
        <v>2022</v>
      </c>
      <c r="F20" s="485" t="s">
        <v>2211</v>
      </c>
      <c r="G20" s="485" t="s">
        <v>2212</v>
      </c>
      <c r="H20" s="499">
        <f>'Cover Page'!M25</f>
        <v>0</v>
      </c>
      <c r="J20" s="378"/>
      <c r="K20" s="193"/>
      <c r="L20" s="193"/>
      <c r="M20" s="193"/>
      <c r="N20" s="193"/>
      <c r="O20" s="199"/>
      <c r="P20" s="195"/>
      <c r="Q20" s="196"/>
      <c r="R20" s="292"/>
    </row>
    <row r="21" spans="1:21" s="197" customFormat="1" ht="15.75">
      <c r="A21" s="485" t="str">
        <f t="shared" ca="1" si="0"/>
        <v>UFB-11 Shared Services (2)</v>
      </c>
      <c r="B21" s="485">
        <f>ROW()</f>
        <v>21</v>
      </c>
      <c r="C21" s="485" t="str">
        <f>'Cover Page'!K6</f>
        <v>0606</v>
      </c>
      <c r="D21" s="485">
        <f>'Cover Page'!K4</f>
        <v>2022</v>
      </c>
      <c r="E21" s="485" t="s">
        <v>2022</v>
      </c>
      <c r="F21" s="485" t="s">
        <v>2211</v>
      </c>
      <c r="G21" s="485" t="s">
        <v>2212</v>
      </c>
      <c r="H21" s="499">
        <f>'Cover Page'!M25</f>
        <v>0</v>
      </c>
      <c r="J21" s="378"/>
      <c r="K21" s="193"/>
      <c r="L21" s="193"/>
      <c r="M21" s="193"/>
      <c r="N21" s="193"/>
      <c r="O21" s="199"/>
      <c r="P21" s="195"/>
      <c r="Q21" s="196"/>
      <c r="R21" s="292"/>
      <c r="U21" s="644" t="s">
        <v>272</v>
      </c>
    </row>
    <row r="22" spans="1:21" s="197" customFormat="1" ht="15.75">
      <c r="A22" s="485" t="str">
        <f t="shared" ca="1" si="0"/>
        <v>UFB-11 Shared Services (2)</v>
      </c>
      <c r="B22" s="485">
        <f>ROW()</f>
        <v>22</v>
      </c>
      <c r="C22" s="485" t="str">
        <f>'Cover Page'!K6</f>
        <v>0606</v>
      </c>
      <c r="D22" s="485">
        <f>'Cover Page'!K4</f>
        <v>2022</v>
      </c>
      <c r="E22" s="485" t="s">
        <v>2022</v>
      </c>
      <c r="F22" s="485" t="s">
        <v>2211</v>
      </c>
      <c r="G22" s="485" t="s">
        <v>2212</v>
      </c>
      <c r="H22" s="499">
        <f>'Cover Page'!M25</f>
        <v>0</v>
      </c>
      <c r="J22" s="378"/>
      <c r="K22" s="193"/>
      <c r="L22" s="193"/>
      <c r="M22" s="193"/>
      <c r="N22" s="193"/>
      <c r="O22" s="199"/>
      <c r="P22" s="195"/>
      <c r="Q22" s="196"/>
      <c r="R22" s="292"/>
      <c r="U22" s="644" t="s">
        <v>273</v>
      </c>
    </row>
    <row r="23" spans="1:21" s="197" customFormat="1" ht="15.75">
      <c r="A23" s="485" t="str">
        <f t="shared" ca="1" si="0"/>
        <v>UFB-11 Shared Services (2)</v>
      </c>
      <c r="B23" s="485">
        <f>ROW()</f>
        <v>23</v>
      </c>
      <c r="C23" s="485" t="str">
        <f>'Cover Page'!K6</f>
        <v>0606</v>
      </c>
      <c r="D23" s="485">
        <f>'Cover Page'!K4</f>
        <v>2022</v>
      </c>
      <c r="E23" s="485" t="s">
        <v>2022</v>
      </c>
      <c r="F23" s="485" t="s">
        <v>2211</v>
      </c>
      <c r="G23" s="485" t="s">
        <v>2212</v>
      </c>
      <c r="H23" s="499">
        <f>'Cover Page'!M25</f>
        <v>0</v>
      </c>
      <c r="J23" s="378"/>
      <c r="K23" s="193"/>
      <c r="L23" s="193"/>
      <c r="M23" s="193"/>
      <c r="N23" s="193"/>
      <c r="O23" s="199"/>
      <c r="P23" s="195"/>
      <c r="Q23" s="196"/>
      <c r="R23" s="292"/>
      <c r="U23" s="645"/>
    </row>
    <row r="24" spans="1:21" s="197" customFormat="1" ht="15.75">
      <c r="A24" s="485" t="str">
        <f t="shared" ca="1" si="0"/>
        <v>UFB-11 Shared Services (2)</v>
      </c>
      <c r="B24" s="485">
        <f>ROW()</f>
        <v>24</v>
      </c>
      <c r="C24" s="485" t="str">
        <f>'Cover Page'!K6</f>
        <v>0606</v>
      </c>
      <c r="D24" s="485">
        <f>'Cover Page'!K4</f>
        <v>2022</v>
      </c>
      <c r="E24" s="485" t="s">
        <v>2022</v>
      </c>
      <c r="F24" s="485" t="s">
        <v>2211</v>
      </c>
      <c r="G24" s="485" t="s">
        <v>2212</v>
      </c>
      <c r="H24" s="499">
        <f>'Cover Page'!M25</f>
        <v>0</v>
      </c>
      <c r="J24" s="378"/>
      <c r="K24" s="193"/>
      <c r="L24" s="193"/>
      <c r="M24" s="193"/>
      <c r="N24" s="193"/>
      <c r="O24" s="199"/>
      <c r="P24" s="195"/>
      <c r="Q24" s="196"/>
      <c r="R24" s="292"/>
      <c r="U24" s="645"/>
    </row>
    <row r="25" spans="1:21" s="197" customFormat="1" ht="15.75">
      <c r="A25" s="485" t="str">
        <f t="shared" ca="1" si="0"/>
        <v>UFB-11 Shared Services (2)</v>
      </c>
      <c r="B25" s="485">
        <f>ROW()</f>
        <v>25</v>
      </c>
      <c r="C25" s="485" t="str">
        <f>'Cover Page'!K6</f>
        <v>0606</v>
      </c>
      <c r="D25" s="485">
        <f>'Cover Page'!K4</f>
        <v>2022</v>
      </c>
      <c r="E25" s="485" t="s">
        <v>2022</v>
      </c>
      <c r="F25" s="485" t="s">
        <v>2211</v>
      </c>
      <c r="G25" s="485" t="s">
        <v>2212</v>
      </c>
      <c r="H25" s="499">
        <f>'Cover Page'!M25</f>
        <v>0</v>
      </c>
      <c r="J25" s="378"/>
      <c r="K25" s="193"/>
      <c r="L25" s="193"/>
      <c r="M25" s="193"/>
      <c r="N25" s="193"/>
      <c r="O25" s="199"/>
      <c r="P25" s="195"/>
      <c r="Q25" s="196"/>
      <c r="R25" s="292"/>
      <c r="U25" s="645"/>
    </row>
    <row r="26" spans="1:21" s="197" customFormat="1" ht="15.75">
      <c r="A26" s="485" t="str">
        <f t="shared" ca="1" si="0"/>
        <v>UFB-11 Shared Services (2)</v>
      </c>
      <c r="B26" s="485">
        <f>ROW()</f>
        <v>26</v>
      </c>
      <c r="C26" s="485" t="str">
        <f>'Cover Page'!K6</f>
        <v>0606</v>
      </c>
      <c r="D26" s="485">
        <f>'Cover Page'!K4</f>
        <v>2022</v>
      </c>
      <c r="E26" s="485" t="s">
        <v>2022</v>
      </c>
      <c r="F26" s="485" t="s">
        <v>2211</v>
      </c>
      <c r="G26" s="485" t="s">
        <v>2212</v>
      </c>
      <c r="H26" s="499">
        <f>'Cover Page'!M25</f>
        <v>0</v>
      </c>
      <c r="J26" s="378"/>
      <c r="K26" s="193"/>
      <c r="L26" s="193"/>
      <c r="M26" s="193"/>
      <c r="N26" s="193"/>
      <c r="O26" s="199"/>
      <c r="P26" s="195"/>
      <c r="Q26" s="196"/>
      <c r="R26" s="292"/>
      <c r="U26" s="645"/>
    </row>
    <row r="27" spans="1:21" s="197" customFormat="1" ht="15.75">
      <c r="A27" s="485" t="str">
        <f t="shared" ca="1" si="0"/>
        <v>UFB-11 Shared Services (2)</v>
      </c>
      <c r="B27" s="485">
        <f>ROW()</f>
        <v>27</v>
      </c>
      <c r="C27" s="485" t="str">
        <f>'Cover Page'!K6</f>
        <v>0606</v>
      </c>
      <c r="D27" s="485">
        <f>'Cover Page'!K4</f>
        <v>2022</v>
      </c>
      <c r="E27" s="485" t="s">
        <v>2022</v>
      </c>
      <c r="F27" s="485" t="s">
        <v>2211</v>
      </c>
      <c r="G27" s="485" t="s">
        <v>2212</v>
      </c>
      <c r="H27" s="499">
        <f>'Cover Page'!M25</f>
        <v>0</v>
      </c>
      <c r="J27" s="378"/>
      <c r="K27" s="193"/>
      <c r="L27" s="193"/>
      <c r="M27" s="193"/>
      <c r="N27" s="193"/>
      <c r="O27" s="199"/>
      <c r="P27" s="397"/>
      <c r="Q27" s="398"/>
      <c r="R27" s="292"/>
      <c r="U27" s="645"/>
    </row>
    <row r="28" spans="1:21" s="197" customFormat="1" ht="15.75">
      <c r="A28" s="485" t="str">
        <f t="shared" ca="1" si="0"/>
        <v>UFB-11 Shared Services (2)</v>
      </c>
      <c r="B28" s="485">
        <f>ROW()</f>
        <v>28</v>
      </c>
      <c r="C28" s="485" t="str">
        <f>'Cover Page'!K6</f>
        <v>0606</v>
      </c>
      <c r="D28" s="485">
        <f>'Cover Page'!K4</f>
        <v>2022</v>
      </c>
      <c r="E28" s="485" t="s">
        <v>2022</v>
      </c>
      <c r="F28" s="485" t="s">
        <v>2211</v>
      </c>
      <c r="G28" s="485" t="s">
        <v>2212</v>
      </c>
      <c r="H28" s="499">
        <f>'Cover Page'!M25</f>
        <v>0</v>
      </c>
      <c r="J28" s="378"/>
      <c r="K28" s="193"/>
      <c r="L28" s="193"/>
      <c r="M28" s="193"/>
      <c r="N28" s="193"/>
      <c r="O28" s="199"/>
      <c r="P28" s="195"/>
      <c r="Q28" s="196"/>
      <c r="R28" s="292"/>
      <c r="U28" s="645"/>
    </row>
    <row r="29" spans="1:21" s="197" customFormat="1" ht="15.75">
      <c r="A29" s="485" t="str">
        <f t="shared" ca="1" si="0"/>
        <v>UFB-11 Shared Services (2)</v>
      </c>
      <c r="B29" s="485">
        <f>ROW()</f>
        <v>29</v>
      </c>
      <c r="C29" s="485" t="str">
        <f>'Cover Page'!K6</f>
        <v>0606</v>
      </c>
      <c r="D29" s="485">
        <f>'Cover Page'!K4</f>
        <v>2022</v>
      </c>
      <c r="E29" s="485" t="s">
        <v>2022</v>
      </c>
      <c r="F29" s="485" t="s">
        <v>2211</v>
      </c>
      <c r="G29" s="485" t="s">
        <v>2212</v>
      </c>
      <c r="H29" s="499">
        <f>'Cover Page'!M38</f>
        <v>0</v>
      </c>
      <c r="J29" s="378"/>
      <c r="K29" s="193"/>
      <c r="L29" s="193"/>
      <c r="M29" s="193"/>
      <c r="N29" s="193"/>
      <c r="O29" s="199"/>
      <c r="P29" s="195"/>
      <c r="Q29" s="196"/>
      <c r="R29" s="292"/>
      <c r="U29" s="645"/>
    </row>
    <row r="30" spans="1:21" s="197" customFormat="1" ht="15.75">
      <c r="A30" s="485" t="str">
        <f t="shared" ca="1" si="0"/>
        <v>UFB-11 Shared Services (2)</v>
      </c>
      <c r="B30" s="485">
        <f>ROW()</f>
        <v>30</v>
      </c>
      <c r="C30" s="485" t="str">
        <f>'Cover Page'!K6</f>
        <v>0606</v>
      </c>
      <c r="D30" s="485">
        <f>'Cover Page'!K4</f>
        <v>2022</v>
      </c>
      <c r="E30" s="485" t="s">
        <v>2022</v>
      </c>
      <c r="F30" s="485" t="s">
        <v>2211</v>
      </c>
      <c r="G30" s="485" t="s">
        <v>2212</v>
      </c>
      <c r="H30" s="499">
        <f>'Cover Page'!M38</f>
        <v>0</v>
      </c>
      <c r="J30" s="378"/>
      <c r="K30" s="193"/>
      <c r="L30" s="193"/>
      <c r="M30" s="193"/>
      <c r="N30" s="193"/>
      <c r="O30" s="199"/>
      <c r="P30" s="195"/>
      <c r="Q30" s="196"/>
      <c r="R30" s="292"/>
      <c r="U30" s="645"/>
    </row>
    <row r="31" spans="1:21" s="197" customFormat="1" ht="15.75">
      <c r="A31" s="485" t="str">
        <f t="shared" ca="1" si="0"/>
        <v>UFB-11 Shared Services (2)</v>
      </c>
      <c r="B31" s="485">
        <f>ROW()</f>
        <v>31</v>
      </c>
      <c r="C31" s="485" t="str">
        <f>'Cover Page'!K6</f>
        <v>0606</v>
      </c>
      <c r="D31" s="485">
        <f>'Cover Page'!K4</f>
        <v>2022</v>
      </c>
      <c r="E31" s="485" t="s">
        <v>2022</v>
      </c>
      <c r="F31" s="485" t="s">
        <v>2211</v>
      </c>
      <c r="G31" s="485" t="s">
        <v>2212</v>
      </c>
      <c r="H31" s="499">
        <f>'Cover Page'!M38</f>
        <v>0</v>
      </c>
      <c r="J31" s="378"/>
      <c r="K31" s="193"/>
      <c r="L31" s="193"/>
      <c r="M31" s="193"/>
      <c r="N31" s="193"/>
      <c r="O31" s="199" t="s">
        <v>121</v>
      </c>
      <c r="P31" s="195"/>
      <c r="Q31" s="196"/>
      <c r="R31" s="292"/>
      <c r="U31" s="645"/>
    </row>
    <row r="32" spans="1:21" s="197" customFormat="1" ht="15.75">
      <c r="A32" s="485" t="str">
        <f t="shared" ca="1" si="0"/>
        <v>UFB-11 Shared Services (2)</v>
      </c>
      <c r="B32" s="485">
        <f>ROW()</f>
        <v>32</v>
      </c>
      <c r="C32" s="485" t="str">
        <f>'Cover Page'!K6</f>
        <v>0606</v>
      </c>
      <c r="D32" s="485">
        <f>'Cover Page'!K4</f>
        <v>2022</v>
      </c>
      <c r="E32" s="485" t="s">
        <v>2022</v>
      </c>
      <c r="F32" s="485" t="s">
        <v>2211</v>
      </c>
      <c r="G32" s="485" t="s">
        <v>2212</v>
      </c>
      <c r="H32" s="499">
        <f>'Cover Page'!M38</f>
        <v>0</v>
      </c>
      <c r="J32" s="378"/>
      <c r="K32" s="193"/>
      <c r="L32" s="193"/>
      <c r="M32" s="193"/>
      <c r="N32" s="193"/>
      <c r="O32" s="199"/>
      <c r="P32" s="195"/>
      <c r="Q32" s="196"/>
      <c r="R32" s="292"/>
      <c r="U32" s="645"/>
    </row>
    <row r="33" spans="1:21" s="197" customFormat="1" ht="15.75">
      <c r="A33" s="485" t="str">
        <f t="shared" ca="1" si="0"/>
        <v>UFB-11 Shared Services (2)</v>
      </c>
      <c r="B33" s="485">
        <f>ROW()</f>
        <v>33</v>
      </c>
      <c r="C33" s="485" t="str">
        <f>'Cover Page'!K6</f>
        <v>0606</v>
      </c>
      <c r="D33" s="485">
        <f>'Cover Page'!K4</f>
        <v>2022</v>
      </c>
      <c r="E33" s="485" t="s">
        <v>2022</v>
      </c>
      <c r="F33" s="485" t="s">
        <v>2211</v>
      </c>
      <c r="G33" s="485" t="s">
        <v>2212</v>
      </c>
      <c r="H33" s="499">
        <f>'Cover Page'!M38</f>
        <v>0</v>
      </c>
      <c r="J33" s="378"/>
      <c r="K33" s="193"/>
      <c r="L33" s="193"/>
      <c r="M33" s="193"/>
      <c r="N33" s="193"/>
      <c r="O33" s="199"/>
      <c r="P33" s="195"/>
      <c r="Q33" s="196"/>
      <c r="R33" s="292"/>
      <c r="U33" s="644" t="s">
        <v>2304</v>
      </c>
    </row>
    <row r="34" spans="1:21" s="197" customFormat="1" ht="15.75">
      <c r="A34" s="485" t="str">
        <f t="shared" ca="1" si="0"/>
        <v>UFB-11 Shared Services (2)</v>
      </c>
      <c r="B34" s="485">
        <f>ROW()</f>
        <v>34</v>
      </c>
      <c r="C34" s="485" t="str">
        <f>'Cover Page'!K6</f>
        <v>0606</v>
      </c>
      <c r="D34" s="485">
        <f>'Cover Page'!K4</f>
        <v>2022</v>
      </c>
      <c r="E34" s="485" t="s">
        <v>2022</v>
      </c>
      <c r="F34" s="485" t="s">
        <v>2211</v>
      </c>
      <c r="G34" s="485" t="s">
        <v>2212</v>
      </c>
      <c r="H34" s="499">
        <f>'Cover Page'!M38</f>
        <v>0</v>
      </c>
      <c r="J34" s="378"/>
      <c r="K34" s="193"/>
      <c r="L34" s="193"/>
      <c r="M34" s="193"/>
      <c r="N34" s="193"/>
      <c r="O34" s="199"/>
      <c r="P34" s="195"/>
      <c r="Q34" s="196"/>
      <c r="R34" s="292"/>
      <c r="U34" s="644" t="s">
        <v>2305</v>
      </c>
    </row>
    <row r="35" spans="1:21" s="197" customFormat="1" ht="15.75">
      <c r="A35" s="485" t="str">
        <f t="shared" ca="1" si="0"/>
        <v>UFB-11 Shared Services (2)</v>
      </c>
      <c r="B35" s="485">
        <f>ROW()</f>
        <v>35</v>
      </c>
      <c r="C35" s="485" t="str">
        <f>'Cover Page'!K6</f>
        <v>0606</v>
      </c>
      <c r="D35" s="485">
        <f>'Cover Page'!K4</f>
        <v>2022</v>
      </c>
      <c r="E35" s="485" t="s">
        <v>2022</v>
      </c>
      <c r="F35" s="485" t="s">
        <v>2211</v>
      </c>
      <c r="G35" s="485" t="s">
        <v>2212</v>
      </c>
      <c r="H35" s="499">
        <f>'Cover Page'!M38</f>
        <v>0</v>
      </c>
      <c r="J35" s="378"/>
      <c r="K35" s="193"/>
      <c r="L35" s="193"/>
      <c r="M35" s="193"/>
      <c r="N35" s="193"/>
      <c r="O35" s="199"/>
      <c r="P35" s="195"/>
      <c r="Q35" s="196"/>
      <c r="R35" s="292"/>
    </row>
    <row r="36" spans="1:21" s="197" customFormat="1" ht="16.5" thickBot="1">
      <c r="A36" s="485" t="str">
        <f t="shared" ca="1" si="0"/>
        <v>UFB-11 Shared Services (2)</v>
      </c>
      <c r="B36" s="485">
        <f>ROW()</f>
        <v>36</v>
      </c>
      <c r="C36" s="485" t="str">
        <f>'Cover Page'!K6</f>
        <v>0606</v>
      </c>
      <c r="D36" s="485">
        <f>'Cover Page'!K4</f>
        <v>2022</v>
      </c>
      <c r="E36" s="485" t="s">
        <v>2022</v>
      </c>
      <c r="F36" s="485" t="s">
        <v>2211</v>
      </c>
      <c r="G36" s="485" t="s">
        <v>2212</v>
      </c>
      <c r="H36" s="499">
        <f>'Cover Page'!M35</f>
        <v>0</v>
      </c>
      <c r="J36" s="683"/>
      <c r="K36" s="193"/>
      <c r="L36" s="684"/>
      <c r="M36" s="684"/>
      <c r="N36" s="684"/>
      <c r="O36" s="685"/>
      <c r="P36" s="686"/>
      <c r="Q36" s="687"/>
      <c r="R36" s="688"/>
    </row>
    <row r="37" spans="1:21" s="197" customFormat="1" ht="15.75">
      <c r="A37" s="485" t="str">
        <f t="shared" ca="1" si="0"/>
        <v>UFB-11 Shared Services (2)</v>
      </c>
      <c r="B37" s="485">
        <f>ROW()</f>
        <v>37</v>
      </c>
      <c r="C37" s="485" t="str">
        <f>'Cover Page'!K6</f>
        <v>0606</v>
      </c>
      <c r="D37" s="485">
        <f>'Cover Page'!K4</f>
        <v>2022</v>
      </c>
      <c r="E37" s="485" t="s">
        <v>2022</v>
      </c>
      <c r="F37" s="485" t="s">
        <v>2211</v>
      </c>
      <c r="G37" s="485" t="s">
        <v>2212</v>
      </c>
      <c r="H37" s="499">
        <f>'Cover Page'!M35</f>
        <v>0</v>
      </c>
      <c r="J37" s="678"/>
      <c r="K37" s="672" t="s">
        <v>2343</v>
      </c>
      <c r="L37" s="672"/>
      <c r="M37" s="673"/>
      <c r="N37" s="673"/>
      <c r="O37" s="679"/>
      <c r="P37" s="680"/>
      <c r="Q37" s="681"/>
      <c r="R37" s="682">
        <f>SUMIF(J4:J36, "=Lead",R4:R36)+'UFB-11 Shared Services'!R39</f>
        <v>0</v>
      </c>
    </row>
    <row r="38" spans="1:21" s="197" customFormat="1" ht="15.75">
      <c r="A38" s="485" t="str">
        <f t="shared" ca="1" si="0"/>
        <v>UFB-11 Shared Services (2)</v>
      </c>
      <c r="B38" s="485">
        <f>ROW()</f>
        <v>38</v>
      </c>
      <c r="C38" s="485" t="str">
        <f>'Cover Page'!K6</f>
        <v>0606</v>
      </c>
      <c r="D38" s="485">
        <f>'Cover Page'!K4</f>
        <v>2022</v>
      </c>
      <c r="E38" s="485" t="s">
        <v>2022</v>
      </c>
      <c r="F38" s="485" t="s">
        <v>2211</v>
      </c>
      <c r="G38" s="485" t="s">
        <v>2212</v>
      </c>
      <c r="H38" s="499">
        <f>'Cover Page'!M38</f>
        <v>0</v>
      </c>
      <c r="J38" s="671"/>
      <c r="K38" s="672" t="s">
        <v>2342</v>
      </c>
      <c r="L38" s="672"/>
      <c r="M38" s="673"/>
      <c r="N38" s="673"/>
      <c r="O38" s="674"/>
      <c r="P38" s="675"/>
      <c r="Q38" s="676"/>
      <c r="R38" s="677">
        <f>SUMIF(J4:J36,"=Recipient",R4:R36)+'UFB-11 Shared Services'!R40</f>
        <v>49800</v>
      </c>
    </row>
    <row r="39" spans="1:21" ht="16.5" thickBot="1">
      <c r="A39" s="485"/>
      <c r="B39" s="485"/>
      <c r="C39" s="485"/>
      <c r="D39" s="485"/>
      <c r="E39" s="485"/>
      <c r="F39" s="485"/>
      <c r="G39" s="485"/>
      <c r="H39" s="488"/>
      <c r="J39" s="689"/>
      <c r="K39" s="690" t="s">
        <v>97</v>
      </c>
      <c r="L39" s="690"/>
      <c r="M39" s="691"/>
      <c r="N39" s="691"/>
      <c r="O39" s="692"/>
      <c r="P39" s="693"/>
      <c r="Q39" s="694"/>
      <c r="R39" s="695">
        <f>SUM(R4:R36)+'UFB-11 Shared Services'!R41</f>
        <v>49800</v>
      </c>
    </row>
    <row r="40" spans="1:21" ht="16.5" customHeight="1">
      <c r="A40" s="485"/>
      <c r="B40" s="485"/>
      <c r="C40" s="485"/>
      <c r="D40" s="485"/>
      <c r="E40" s="485"/>
      <c r="F40" s="485"/>
      <c r="G40" s="485"/>
      <c r="H40" s="488"/>
      <c r="J40" s="816" t="s">
        <v>207</v>
      </c>
      <c r="K40" s="816"/>
      <c r="L40" s="816"/>
      <c r="M40" s="816"/>
      <c r="N40" s="816"/>
      <c r="O40" s="816"/>
      <c r="P40" s="816"/>
      <c r="Q40" s="816"/>
      <c r="R40" s="816"/>
    </row>
    <row r="41" spans="1:21" ht="15.75">
      <c r="A41" s="485"/>
      <c r="B41" s="485"/>
      <c r="C41" s="485"/>
      <c r="D41" s="485"/>
      <c r="E41" s="485"/>
      <c r="F41" s="485"/>
      <c r="G41" s="485"/>
      <c r="H41" s="488"/>
      <c r="J41" s="651"/>
      <c r="L41" s="651"/>
      <c r="M41" s="660"/>
      <c r="N41" s="651"/>
      <c r="O41" s="651"/>
      <c r="P41" s="651"/>
      <c r="Q41" s="651"/>
      <c r="R41" s="651"/>
    </row>
    <row r="42" spans="1:21">
      <c r="A42" s="485"/>
      <c r="B42" s="485"/>
      <c r="C42" s="485"/>
      <c r="D42" s="485"/>
      <c r="E42" s="485"/>
      <c r="F42" s="485"/>
      <c r="G42" s="485"/>
      <c r="H42" s="488"/>
    </row>
    <row r="43" spans="1:21">
      <c r="A43" s="498"/>
      <c r="B43" s="497"/>
      <c r="C43" s="485"/>
      <c r="D43" s="485"/>
      <c r="E43" s="485"/>
      <c r="F43" s="485"/>
      <c r="G43" s="485"/>
      <c r="H43" s="488"/>
    </row>
    <row r="44" spans="1:21">
      <c r="A44" s="498"/>
      <c r="B44" s="497"/>
      <c r="C44" s="485"/>
      <c r="D44" s="485"/>
      <c r="E44" s="485"/>
      <c r="F44" s="485"/>
      <c r="G44" s="485"/>
      <c r="H44" s="488"/>
    </row>
    <row r="45" spans="1:21">
      <c r="A45" s="498"/>
      <c r="B45" s="497"/>
      <c r="C45" s="485"/>
      <c r="D45" s="485"/>
      <c r="E45" s="485"/>
      <c r="F45" s="485"/>
      <c r="G45" s="485"/>
      <c r="H45" s="488"/>
    </row>
    <row r="46" spans="1:21">
      <c r="A46" s="498"/>
      <c r="B46" s="497"/>
      <c r="C46" s="485"/>
      <c r="D46" s="485"/>
      <c r="E46" s="485"/>
      <c r="F46" s="485"/>
      <c r="G46" s="485"/>
      <c r="H46" s="488"/>
    </row>
    <row r="47" spans="1:21">
      <c r="A47" s="498"/>
      <c r="B47" s="497"/>
      <c r="C47" s="485"/>
      <c r="D47" s="485"/>
      <c r="E47" s="485"/>
      <c r="F47" s="485"/>
      <c r="G47" s="485"/>
      <c r="H47" s="488"/>
    </row>
    <row r="48" spans="1:21">
      <c r="A48" s="498"/>
      <c r="B48" s="497"/>
      <c r="C48" s="485"/>
      <c r="D48" s="485"/>
      <c r="E48" s="485"/>
      <c r="F48" s="485"/>
      <c r="G48" s="485"/>
      <c r="H48" s="488"/>
    </row>
    <row r="49" spans="1:8">
      <c r="A49" s="498"/>
      <c r="B49" s="497"/>
      <c r="C49" s="485"/>
      <c r="D49" s="485"/>
      <c r="E49" s="485"/>
      <c r="F49" s="485"/>
      <c r="G49" s="485"/>
      <c r="H49" s="488"/>
    </row>
  </sheetData>
  <sheetProtection algorithmName="SHA-512" hashValue="2x0arrL6PKIPjs7S6spfORpjlBmeDBT9//eMNgeGUoeqsi5fnUoSAxe3Fc/5GE7KL5K7ciat9SDxYJX7KDK/Cg==" saltValue="D4WCt63QJqQGMCoDbGbHsw==" spinCount="100000" sheet="1" objects="1" scenarios="1"/>
  <mergeCells count="2">
    <mergeCell ref="J1:R1"/>
    <mergeCell ref="J40:R40"/>
  </mergeCells>
  <dataValidations count="1">
    <dataValidation type="list" allowBlank="1" showInputMessage="1" showErrorMessage="1" sqref="J4:J39" xr:uid="{00000000-0002-0000-0D00-000000000000}">
      <formula1>$U$32:$U$34</formula1>
    </dataValidation>
  </dataValidations>
  <printOptions horizontalCentered="1" verticalCentered="1"/>
  <pageMargins left="0.2" right="0.2" top="0.25" bottom="0.25" header="0.3" footer="0.3"/>
  <pageSetup paperSize="5" scale="7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choose an agency type from the drop down list." xr:uid="{00000000-0002-0000-0D00-000001000000}">
          <x14:formula1>
            <xm:f>SearchPrep3!$A$1523:$A$1527</xm:f>
          </x14:formula1>
          <xm:sqref>K4:K36</xm:sqref>
        </x14:dataValidation>
        <x14:dataValidation type="list" allowBlank="1" showInputMessage="1" showErrorMessage="1" error="Please Choose a Type of Shared Service from the drop down list" xr:uid="{00000000-0002-0000-0D00-000002000000}">
          <x14:formula1>
            <xm:f>SearchPrep!$A$2:$A$40</xm:f>
          </x14:formula1>
          <xm:sqref>N4:N36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T39"/>
  <sheetViews>
    <sheetView topLeftCell="K1" workbookViewId="0">
      <selection activeCell="W24" sqref="W24"/>
    </sheetView>
  </sheetViews>
  <sheetFormatPr defaultRowHeight="15"/>
  <cols>
    <col min="1" max="7" width="9.140625" hidden="1" customWidth="1"/>
    <col min="8" max="8" width="11.28515625" hidden="1" customWidth="1"/>
    <col min="9" max="10" width="9.140625" hidden="1" customWidth="1"/>
  </cols>
  <sheetData>
    <row r="1" spans="1:20" ht="18.75">
      <c r="A1" s="485" t="str">
        <f ca="1">MID(CELL("filename",A2),FIND("]",CELL("filename",A2))+1,256)</f>
        <v>UFB-12 Auth. &amp; Fire Dist.</v>
      </c>
      <c r="B1" s="485">
        <f>ROW()</f>
        <v>1</v>
      </c>
      <c r="C1" s="485" t="str">
        <f>'Cover Page'!K6</f>
        <v>0606</v>
      </c>
      <c r="D1" s="485">
        <f>'Cover Page'!K4</f>
        <v>2022</v>
      </c>
      <c r="E1" s="485" t="s">
        <v>2022</v>
      </c>
      <c r="F1" s="485" t="s">
        <v>2213</v>
      </c>
      <c r="G1" s="485"/>
      <c r="H1" s="499">
        <f>'Cover Page'!M38</f>
        <v>0</v>
      </c>
      <c r="J1" s="444" t="s">
        <v>293</v>
      </c>
      <c r="K1" s="444"/>
      <c r="L1" s="444"/>
      <c r="M1" s="444"/>
      <c r="N1" s="444"/>
      <c r="O1" s="444"/>
      <c r="P1" s="444" t="s">
        <v>294</v>
      </c>
    </row>
    <row r="2" spans="1:20">
      <c r="A2" s="485" t="str">
        <f ca="1">MID(CELL("filename",A2),FIND("]",CELL("filename",A2))+1,256)</f>
        <v>UFB-12 Auth. &amp; Fire Dist.</v>
      </c>
      <c r="B2" s="485">
        <f>ROW()</f>
        <v>2</v>
      </c>
      <c r="C2" s="485" t="str">
        <f>'Cover Page'!K6</f>
        <v>0606</v>
      </c>
      <c r="D2" s="485">
        <f>'Cover Page'!K4</f>
        <v>2022</v>
      </c>
      <c r="E2" s="485" t="s">
        <v>2022</v>
      </c>
      <c r="F2" s="485" t="s">
        <v>2213</v>
      </c>
      <c r="G2" s="485" t="s">
        <v>121</v>
      </c>
      <c r="H2" s="499">
        <f>'Cover Page'!M38</f>
        <v>0</v>
      </c>
    </row>
    <row r="3" spans="1:20">
      <c r="A3" s="485" t="str">
        <f t="shared" ref="A3:A20" ca="1" si="0">MID(CELL("filename",A3),FIND("]",CELL("filename",A3))+1,256)</f>
        <v>UFB-12 Auth. &amp; Fire Dist.</v>
      </c>
      <c r="B3" s="485">
        <f>ROW()</f>
        <v>3</v>
      </c>
      <c r="C3" s="485" t="str">
        <f>'Cover Page'!K6</f>
        <v>0606</v>
      </c>
      <c r="D3" s="485">
        <f>'Cover Page'!K4</f>
        <v>2022</v>
      </c>
      <c r="E3" s="485" t="s">
        <v>2022</v>
      </c>
      <c r="F3" s="485" t="s">
        <v>2213</v>
      </c>
      <c r="G3" s="485" t="s">
        <v>121</v>
      </c>
      <c r="H3" s="499">
        <f>'Cover Page'!M38</f>
        <v>0</v>
      </c>
      <c r="K3" s="452" t="s">
        <v>295</v>
      </c>
    </row>
    <row r="4" spans="1:20">
      <c r="A4" s="485" t="str">
        <f t="shared" ca="1" si="0"/>
        <v>UFB-12 Auth. &amp; Fire Dist.</v>
      </c>
      <c r="B4" s="485">
        <f>ROW()</f>
        <v>4</v>
      </c>
      <c r="C4" s="485" t="str">
        <f>'Cover Page'!K6</f>
        <v>0606</v>
      </c>
      <c r="D4" s="485">
        <f>'Cover Page'!K4</f>
        <v>2022</v>
      </c>
      <c r="E4" s="485" t="s">
        <v>2022</v>
      </c>
      <c r="F4" s="485" t="s">
        <v>2213</v>
      </c>
      <c r="G4" s="485" t="s">
        <v>2213</v>
      </c>
      <c r="H4" s="499">
        <f>'Cover Page'!M38</f>
        <v>0</v>
      </c>
      <c r="K4" s="752"/>
      <c r="L4" s="817"/>
      <c r="M4" s="817"/>
      <c r="N4" s="817"/>
      <c r="O4" s="817"/>
      <c r="P4" s="817"/>
      <c r="Q4" s="817"/>
      <c r="R4" s="817"/>
      <c r="S4" s="817"/>
      <c r="T4" s="818"/>
    </row>
    <row r="5" spans="1:20">
      <c r="A5" s="485" t="str">
        <f t="shared" ca="1" si="0"/>
        <v>UFB-12 Auth. &amp; Fire Dist.</v>
      </c>
      <c r="B5" s="485">
        <f>ROW()</f>
        <v>5</v>
      </c>
      <c r="C5" s="485" t="str">
        <f>'Cover Page'!K6</f>
        <v>0606</v>
      </c>
      <c r="D5" s="485">
        <f>'Cover Page'!K4</f>
        <v>2022</v>
      </c>
      <c r="E5" s="485" t="s">
        <v>2022</v>
      </c>
      <c r="F5" s="485" t="s">
        <v>2213</v>
      </c>
      <c r="G5" s="485" t="s">
        <v>2213</v>
      </c>
      <c r="H5" s="499">
        <f>'Cover Page'!M38</f>
        <v>0</v>
      </c>
      <c r="K5" s="752"/>
      <c r="L5" s="817"/>
      <c r="M5" s="817"/>
      <c r="N5" s="817"/>
      <c r="O5" s="817"/>
      <c r="P5" s="817"/>
      <c r="Q5" s="817"/>
      <c r="R5" s="817"/>
      <c r="S5" s="817"/>
      <c r="T5" s="818"/>
    </row>
    <row r="6" spans="1:20">
      <c r="A6" s="485" t="str">
        <f t="shared" ca="1" si="0"/>
        <v>UFB-12 Auth. &amp; Fire Dist.</v>
      </c>
      <c r="B6" s="485">
        <f>ROW()</f>
        <v>6</v>
      </c>
      <c r="C6" s="485" t="str">
        <f>'Cover Page'!K6</f>
        <v>0606</v>
      </c>
      <c r="D6" s="485">
        <f>'Cover Page'!K4</f>
        <v>2022</v>
      </c>
      <c r="E6" s="485" t="s">
        <v>2022</v>
      </c>
      <c r="F6" s="485" t="s">
        <v>2213</v>
      </c>
      <c r="G6" s="485" t="s">
        <v>2213</v>
      </c>
      <c r="H6" s="499">
        <f>'Cover Page'!M38</f>
        <v>0</v>
      </c>
      <c r="K6" s="752"/>
      <c r="L6" s="817"/>
      <c r="M6" s="817"/>
      <c r="N6" s="817"/>
      <c r="O6" s="817"/>
      <c r="P6" s="817"/>
      <c r="Q6" s="817"/>
      <c r="R6" s="817"/>
      <c r="S6" s="817"/>
      <c r="T6" s="818"/>
    </row>
    <row r="7" spans="1:20">
      <c r="A7" s="485" t="str">
        <f t="shared" ca="1" si="0"/>
        <v>UFB-12 Auth. &amp; Fire Dist.</v>
      </c>
      <c r="B7" s="485">
        <f>ROW()</f>
        <v>7</v>
      </c>
      <c r="C7" s="485" t="str">
        <f>'Cover Page'!K6</f>
        <v>0606</v>
      </c>
      <c r="D7" s="485">
        <f>'Cover Page'!K4</f>
        <v>2022</v>
      </c>
      <c r="E7" s="485" t="s">
        <v>2022</v>
      </c>
      <c r="F7" s="485" t="s">
        <v>2213</v>
      </c>
      <c r="G7" s="485" t="s">
        <v>2213</v>
      </c>
      <c r="H7" s="499">
        <f>'Cover Page'!M38</f>
        <v>0</v>
      </c>
      <c r="K7" s="752"/>
      <c r="L7" s="817"/>
      <c r="M7" s="817"/>
      <c r="N7" s="817"/>
      <c r="O7" s="817"/>
      <c r="P7" s="817"/>
      <c r="Q7" s="817"/>
      <c r="R7" s="817"/>
      <c r="S7" s="817"/>
      <c r="T7" s="818"/>
    </row>
    <row r="8" spans="1:20">
      <c r="A8" s="485" t="str">
        <f t="shared" ca="1" si="0"/>
        <v>UFB-12 Auth. &amp; Fire Dist.</v>
      </c>
      <c r="B8" s="485">
        <f>ROW()</f>
        <v>8</v>
      </c>
      <c r="C8" s="485" t="str">
        <f>'Cover Page'!K6</f>
        <v>0606</v>
      </c>
      <c r="D8" s="485">
        <f>'Cover Page'!K4</f>
        <v>2022</v>
      </c>
      <c r="E8" s="485" t="s">
        <v>2022</v>
      </c>
      <c r="F8" s="485" t="s">
        <v>2213</v>
      </c>
      <c r="G8" s="485" t="s">
        <v>2213</v>
      </c>
      <c r="H8" s="499">
        <f>'Cover Page'!M38</f>
        <v>0</v>
      </c>
      <c r="K8" s="752"/>
      <c r="L8" s="817"/>
      <c r="M8" s="817"/>
      <c r="N8" s="817"/>
      <c r="O8" s="817"/>
      <c r="P8" s="817"/>
      <c r="Q8" s="817"/>
      <c r="R8" s="817"/>
      <c r="S8" s="817"/>
      <c r="T8" s="818"/>
    </row>
    <row r="9" spans="1:20">
      <c r="A9" s="485" t="str">
        <f t="shared" ca="1" si="0"/>
        <v>UFB-12 Auth. &amp; Fire Dist.</v>
      </c>
      <c r="B9" s="485">
        <f>ROW()</f>
        <v>9</v>
      </c>
      <c r="C9" s="485" t="str">
        <f>'Cover Page'!K6</f>
        <v>0606</v>
      </c>
      <c r="D9" s="485">
        <f>'Cover Page'!K4</f>
        <v>2022</v>
      </c>
      <c r="E9" s="485" t="s">
        <v>2022</v>
      </c>
      <c r="F9" s="485" t="s">
        <v>2213</v>
      </c>
      <c r="G9" s="485" t="s">
        <v>2213</v>
      </c>
      <c r="H9" s="499">
        <f>'Cover Page'!M38</f>
        <v>0</v>
      </c>
      <c r="K9" s="752"/>
      <c r="L9" s="817"/>
      <c r="M9" s="817"/>
      <c r="N9" s="817"/>
      <c r="O9" s="817"/>
      <c r="P9" s="817"/>
      <c r="Q9" s="817"/>
      <c r="R9" s="817"/>
      <c r="S9" s="817"/>
      <c r="T9" s="818"/>
    </row>
    <row r="10" spans="1:20">
      <c r="A10" s="485" t="str">
        <f ca="1">MID(CELL("filename",A10),FIND("]",CELL("filename",A10))+1,256)</f>
        <v>UFB-12 Auth. &amp; Fire Dist.</v>
      </c>
      <c r="B10" s="485">
        <f>ROW()</f>
        <v>10</v>
      </c>
      <c r="C10" s="485" t="str">
        <f>'Cover Page'!K6</f>
        <v>0606</v>
      </c>
      <c r="D10" s="485">
        <f>'Cover Page'!K4</f>
        <v>2022</v>
      </c>
      <c r="E10" s="485" t="s">
        <v>2022</v>
      </c>
      <c r="F10" s="485" t="s">
        <v>2213</v>
      </c>
      <c r="G10" s="485" t="s">
        <v>2213</v>
      </c>
      <c r="H10" s="499">
        <f>'Cover Page'!M38</f>
        <v>0</v>
      </c>
      <c r="K10" s="752"/>
      <c r="L10" s="817"/>
      <c r="M10" s="817"/>
      <c r="N10" s="817"/>
      <c r="O10" s="817"/>
      <c r="P10" s="817"/>
      <c r="Q10" s="817"/>
      <c r="R10" s="817"/>
      <c r="S10" s="817"/>
      <c r="T10" s="818"/>
    </row>
    <row r="11" spans="1:20">
      <c r="A11" s="485" t="str">
        <f ca="1">MID(CELL("filename",A11),FIND("]",CELL("filename",A11))+1,256)</f>
        <v>UFB-12 Auth. &amp; Fire Dist.</v>
      </c>
      <c r="B11" s="485">
        <f>ROW()</f>
        <v>11</v>
      </c>
      <c r="C11" s="485" t="str">
        <f>'Cover Page'!K6</f>
        <v>0606</v>
      </c>
      <c r="D11" s="485">
        <f>'Cover Page'!K4</f>
        <v>2022</v>
      </c>
      <c r="E11" s="485" t="s">
        <v>2022</v>
      </c>
      <c r="F11" s="485" t="s">
        <v>2213</v>
      </c>
      <c r="G11" s="485" t="s">
        <v>2213</v>
      </c>
      <c r="H11" s="499">
        <f>'Cover Page'!M38</f>
        <v>0</v>
      </c>
      <c r="K11" s="752"/>
      <c r="L11" s="817"/>
      <c r="M11" s="817"/>
      <c r="N11" s="817"/>
      <c r="O11" s="817"/>
      <c r="P11" s="817"/>
      <c r="Q11" s="817"/>
      <c r="R11" s="817"/>
      <c r="S11" s="817"/>
      <c r="T11" s="818"/>
    </row>
    <row r="12" spans="1:20">
      <c r="A12" s="485" t="str">
        <f ca="1">MID(CELL("filename",A12),FIND("]",CELL("filename",A12))+1,256)</f>
        <v>UFB-12 Auth. &amp; Fire Dist.</v>
      </c>
      <c r="B12" s="485">
        <f>ROW()</f>
        <v>12</v>
      </c>
      <c r="C12" s="485" t="str">
        <f>'Cover Page'!K6</f>
        <v>0606</v>
      </c>
      <c r="D12" s="485">
        <f>'Cover Page'!K4</f>
        <v>2022</v>
      </c>
      <c r="E12" s="485" t="s">
        <v>2022</v>
      </c>
      <c r="F12" s="485" t="s">
        <v>2213</v>
      </c>
      <c r="G12" s="485" t="s">
        <v>2213</v>
      </c>
      <c r="H12" s="499">
        <f>'Cover Page'!M38</f>
        <v>0</v>
      </c>
      <c r="K12" s="752"/>
      <c r="L12" s="817"/>
      <c r="M12" s="817"/>
      <c r="N12" s="817"/>
      <c r="O12" s="817"/>
      <c r="P12" s="817"/>
      <c r="Q12" s="817"/>
      <c r="R12" s="817"/>
      <c r="S12" s="817"/>
      <c r="T12" s="818"/>
    </row>
    <row r="13" spans="1:20">
      <c r="A13" s="485" t="str">
        <f ca="1">MID(CELL("filename",A13),FIND("]",CELL("filename",A13))+1,256)</f>
        <v>UFB-12 Auth. &amp; Fire Dist.</v>
      </c>
      <c r="B13" s="485">
        <f>ROW()</f>
        <v>13</v>
      </c>
      <c r="C13" s="485" t="str">
        <f>'Cover Page'!K6</f>
        <v>0606</v>
      </c>
      <c r="D13" s="485">
        <f>'Cover Page'!K4</f>
        <v>2022</v>
      </c>
      <c r="E13" s="485" t="s">
        <v>2022</v>
      </c>
      <c r="F13" s="485" t="s">
        <v>2213</v>
      </c>
      <c r="G13" s="485" t="s">
        <v>2213</v>
      </c>
      <c r="H13" s="499">
        <f>'Cover Page'!M38</f>
        <v>0</v>
      </c>
      <c r="K13" s="752"/>
      <c r="L13" s="817"/>
      <c r="M13" s="817"/>
      <c r="N13" s="817"/>
      <c r="O13" s="817"/>
      <c r="P13" s="817"/>
      <c r="Q13" s="817"/>
      <c r="R13" s="817"/>
      <c r="S13" s="817"/>
      <c r="T13" s="818"/>
    </row>
    <row r="14" spans="1:20">
      <c r="A14" s="485" t="str">
        <f t="shared" ca="1" si="0"/>
        <v>UFB-12 Auth. &amp; Fire Dist.</v>
      </c>
      <c r="B14" s="485">
        <f>ROW()</f>
        <v>14</v>
      </c>
      <c r="C14" s="485" t="str">
        <f>'Cover Page'!K6</f>
        <v>0606</v>
      </c>
      <c r="D14" s="485">
        <f>'Cover Page'!K4</f>
        <v>2022</v>
      </c>
      <c r="E14" s="485" t="s">
        <v>2022</v>
      </c>
      <c r="F14" s="485" t="s">
        <v>2213</v>
      </c>
      <c r="G14" s="485" t="s">
        <v>2213</v>
      </c>
      <c r="H14" s="499">
        <f>'Cover Page'!M38</f>
        <v>0</v>
      </c>
      <c r="K14" s="752"/>
      <c r="L14" s="817"/>
      <c r="M14" s="817"/>
      <c r="N14" s="817"/>
      <c r="O14" s="817"/>
      <c r="P14" s="817"/>
      <c r="Q14" s="817"/>
      <c r="R14" s="817"/>
      <c r="S14" s="817"/>
      <c r="T14" s="818"/>
    </row>
    <row r="15" spans="1:20">
      <c r="A15" s="485" t="str">
        <f t="shared" ca="1" si="0"/>
        <v>UFB-12 Auth. &amp; Fire Dist.</v>
      </c>
      <c r="B15" s="485">
        <f>ROW()</f>
        <v>15</v>
      </c>
      <c r="C15" s="485" t="str">
        <f>'Cover Page'!K6</f>
        <v>0606</v>
      </c>
      <c r="D15" s="485">
        <f>'Cover Page'!K4</f>
        <v>2022</v>
      </c>
      <c r="E15" s="485" t="s">
        <v>2022</v>
      </c>
      <c r="F15" s="485" t="s">
        <v>2213</v>
      </c>
      <c r="G15" s="485" t="s">
        <v>2213</v>
      </c>
      <c r="H15" s="499">
        <f>'Cover Page'!M38</f>
        <v>0</v>
      </c>
      <c r="K15" s="752"/>
      <c r="L15" s="817"/>
      <c r="M15" s="817"/>
      <c r="N15" s="817"/>
      <c r="O15" s="817"/>
      <c r="P15" s="817"/>
      <c r="Q15" s="817"/>
      <c r="R15" s="817"/>
      <c r="S15" s="817"/>
      <c r="T15" s="818"/>
    </row>
    <row r="16" spans="1:20">
      <c r="A16" s="485" t="str">
        <f t="shared" ca="1" si="0"/>
        <v>UFB-12 Auth. &amp; Fire Dist.</v>
      </c>
      <c r="B16" s="485">
        <f>ROW()</f>
        <v>16</v>
      </c>
      <c r="C16" s="485" t="str">
        <f>'Cover Page'!K6</f>
        <v>0606</v>
      </c>
      <c r="D16" s="485">
        <f>'Cover Page'!K4</f>
        <v>2022</v>
      </c>
      <c r="E16" s="485" t="s">
        <v>2022</v>
      </c>
      <c r="F16" s="485" t="s">
        <v>2213</v>
      </c>
      <c r="G16" s="485" t="s">
        <v>2213</v>
      </c>
      <c r="H16" s="499">
        <f>'Cover Page'!M38</f>
        <v>0</v>
      </c>
      <c r="K16" s="752"/>
      <c r="L16" s="817"/>
      <c r="M16" s="817"/>
      <c r="N16" s="817"/>
      <c r="O16" s="817"/>
      <c r="P16" s="817"/>
      <c r="Q16" s="817"/>
      <c r="R16" s="817"/>
      <c r="S16" s="817"/>
      <c r="T16" s="818"/>
    </row>
    <row r="17" spans="1:20">
      <c r="A17" s="485" t="str">
        <f t="shared" ca="1" si="0"/>
        <v>UFB-12 Auth. &amp; Fire Dist.</v>
      </c>
      <c r="B17" s="485">
        <f>ROW()</f>
        <v>17</v>
      </c>
      <c r="C17" s="485" t="str">
        <f>'Cover Page'!K6</f>
        <v>0606</v>
      </c>
      <c r="D17" s="485">
        <f>'Cover Page'!K4</f>
        <v>2022</v>
      </c>
      <c r="E17" s="485" t="s">
        <v>2022</v>
      </c>
      <c r="F17" s="485" t="s">
        <v>2213</v>
      </c>
      <c r="G17" s="485" t="s">
        <v>2213</v>
      </c>
      <c r="H17" s="499">
        <f>'Cover Page'!M38</f>
        <v>0</v>
      </c>
      <c r="K17" s="752"/>
      <c r="L17" s="817"/>
      <c r="M17" s="817"/>
      <c r="N17" s="817"/>
      <c r="O17" s="817"/>
      <c r="P17" s="817"/>
      <c r="Q17" s="817"/>
      <c r="R17" s="817"/>
      <c r="S17" s="817"/>
      <c r="T17" s="818"/>
    </row>
    <row r="18" spans="1:20">
      <c r="A18" s="485" t="str">
        <f t="shared" ca="1" si="0"/>
        <v>UFB-12 Auth. &amp; Fire Dist.</v>
      </c>
      <c r="B18" s="485">
        <f>ROW()</f>
        <v>18</v>
      </c>
      <c r="C18" s="485" t="str">
        <f>'Cover Page'!K6</f>
        <v>0606</v>
      </c>
      <c r="D18" s="485">
        <f>'Cover Page'!K4</f>
        <v>2022</v>
      </c>
      <c r="E18" s="485" t="s">
        <v>2022</v>
      </c>
      <c r="F18" s="485" t="s">
        <v>2213</v>
      </c>
      <c r="G18" s="485" t="s">
        <v>2213</v>
      </c>
      <c r="H18" s="499">
        <f>'Cover Page'!M38</f>
        <v>0</v>
      </c>
      <c r="K18" s="752"/>
      <c r="L18" s="817"/>
      <c r="M18" s="817"/>
      <c r="N18" s="817"/>
      <c r="O18" s="817"/>
      <c r="P18" s="817"/>
      <c r="Q18" s="817"/>
      <c r="R18" s="817"/>
      <c r="S18" s="817"/>
      <c r="T18" s="818"/>
    </row>
    <row r="19" spans="1:20">
      <c r="A19" s="485" t="str">
        <f t="shared" ca="1" si="0"/>
        <v>UFB-12 Auth. &amp; Fire Dist.</v>
      </c>
      <c r="B19" s="485">
        <f>ROW()</f>
        <v>19</v>
      </c>
      <c r="C19" s="485" t="str">
        <f>'Cover Page'!K6</f>
        <v>0606</v>
      </c>
      <c r="D19" s="485">
        <f>'Cover Page'!K4</f>
        <v>2022</v>
      </c>
      <c r="E19" s="485" t="s">
        <v>2022</v>
      </c>
      <c r="F19" s="485" t="s">
        <v>2213</v>
      </c>
      <c r="G19" s="485" t="s">
        <v>2213</v>
      </c>
      <c r="H19" s="499">
        <f>'Cover Page'!M38</f>
        <v>0</v>
      </c>
      <c r="K19" s="752"/>
      <c r="L19" s="817"/>
      <c r="M19" s="817"/>
      <c r="N19" s="817"/>
      <c r="O19" s="817"/>
      <c r="P19" s="817"/>
      <c r="Q19" s="817"/>
      <c r="R19" s="817"/>
      <c r="S19" s="817"/>
      <c r="T19" s="818"/>
    </row>
    <row r="20" spans="1:20">
      <c r="A20" s="485" t="str">
        <f t="shared" ca="1" si="0"/>
        <v>UFB-12 Auth. &amp; Fire Dist.</v>
      </c>
      <c r="B20" s="485">
        <f>ROW()</f>
        <v>20</v>
      </c>
      <c r="C20" s="485" t="str">
        <f>'Cover Page'!K6</f>
        <v>0606</v>
      </c>
      <c r="D20" s="485">
        <f>'Cover Page'!K4</f>
        <v>2022</v>
      </c>
      <c r="E20" s="485" t="s">
        <v>2022</v>
      </c>
      <c r="F20" s="485" t="s">
        <v>2213</v>
      </c>
      <c r="G20" s="485" t="s">
        <v>2213</v>
      </c>
      <c r="H20" s="499">
        <f>'Cover Page'!M38</f>
        <v>0</v>
      </c>
      <c r="K20" s="752"/>
      <c r="L20" s="817"/>
      <c r="M20" s="817"/>
      <c r="N20" s="817"/>
      <c r="O20" s="817"/>
      <c r="P20" s="817"/>
      <c r="Q20" s="817"/>
      <c r="R20" s="817"/>
      <c r="S20" s="817"/>
      <c r="T20" s="818"/>
    </row>
    <row r="21" spans="1:20">
      <c r="A21" s="485"/>
      <c r="B21" s="485"/>
      <c r="C21" s="485"/>
      <c r="D21" s="485"/>
      <c r="E21" s="485"/>
      <c r="F21" s="485"/>
      <c r="G21" s="485"/>
      <c r="H21" s="488"/>
    </row>
    <row r="22" spans="1:20">
      <c r="A22" s="485"/>
      <c r="B22" s="485"/>
      <c r="C22" s="485"/>
      <c r="D22" s="485"/>
      <c r="E22" s="485"/>
      <c r="F22" s="485"/>
      <c r="G22" s="485"/>
      <c r="H22" s="488"/>
    </row>
    <row r="23" spans="1:20">
      <c r="A23" s="485"/>
      <c r="B23" s="485"/>
      <c r="C23" s="485"/>
      <c r="D23" s="485"/>
      <c r="E23" s="485"/>
      <c r="F23" s="485"/>
      <c r="G23" s="485"/>
      <c r="H23" s="488"/>
    </row>
    <row r="24" spans="1:20">
      <c r="A24" s="485"/>
      <c r="B24" s="485"/>
      <c r="C24" s="485"/>
      <c r="D24" s="485"/>
      <c r="E24" s="485"/>
      <c r="F24" s="485"/>
      <c r="G24" s="485"/>
      <c r="H24" s="488"/>
    </row>
    <row r="25" spans="1:20">
      <c r="A25" s="485"/>
      <c r="B25" s="485"/>
      <c r="C25" s="485"/>
      <c r="D25" s="485"/>
      <c r="E25" s="485"/>
      <c r="F25" s="485"/>
      <c r="G25" s="485"/>
      <c r="H25" s="488"/>
    </row>
    <row r="26" spans="1:20">
      <c r="A26" s="485"/>
      <c r="B26" s="485"/>
      <c r="C26" s="485"/>
      <c r="D26" s="485"/>
      <c r="E26" s="485"/>
      <c r="F26" s="485"/>
      <c r="G26" s="485"/>
      <c r="H26" s="488"/>
    </row>
    <row r="27" spans="1:20">
      <c r="A27" s="485"/>
      <c r="B27" s="485"/>
      <c r="C27" s="485"/>
      <c r="D27" s="485"/>
      <c r="E27" s="485"/>
      <c r="F27" s="485"/>
      <c r="G27" s="485"/>
      <c r="H27" s="488"/>
    </row>
    <row r="28" spans="1:20">
      <c r="A28" s="485"/>
      <c r="B28" s="485"/>
      <c r="C28" s="485"/>
      <c r="D28" s="485"/>
      <c r="E28" s="485"/>
      <c r="F28" s="485"/>
      <c r="G28" s="485"/>
      <c r="H28" s="488"/>
    </row>
    <row r="29" spans="1:20">
      <c r="A29" s="485"/>
      <c r="B29" s="485"/>
      <c r="C29" s="485"/>
      <c r="D29" s="485"/>
      <c r="E29" s="485"/>
      <c r="F29" s="485"/>
      <c r="G29" s="485"/>
      <c r="H29" s="488"/>
    </row>
    <row r="30" spans="1:20">
      <c r="A30" s="485"/>
      <c r="B30" s="485"/>
      <c r="C30" s="485"/>
      <c r="D30" s="485"/>
      <c r="E30" s="485"/>
      <c r="F30" s="485"/>
      <c r="G30" s="485"/>
      <c r="H30" s="488"/>
    </row>
    <row r="31" spans="1:20">
      <c r="A31" s="485"/>
      <c r="B31" s="485"/>
      <c r="C31" s="485"/>
      <c r="D31" s="485"/>
      <c r="E31" s="485"/>
      <c r="F31" s="485"/>
      <c r="G31" s="485"/>
      <c r="H31" s="488"/>
    </row>
    <row r="32" spans="1:20">
      <c r="A32" s="485"/>
      <c r="B32" s="485"/>
      <c r="C32" s="485"/>
      <c r="D32" s="485"/>
      <c r="E32" s="485"/>
      <c r="F32" s="485"/>
      <c r="G32" s="485"/>
      <c r="H32" s="488"/>
    </row>
    <row r="33" spans="1:8">
      <c r="A33" s="498"/>
      <c r="B33" s="497"/>
      <c r="C33" s="485"/>
      <c r="D33" s="485"/>
      <c r="E33" s="485"/>
      <c r="F33" s="485"/>
      <c r="G33" s="485"/>
      <c r="H33" s="488"/>
    </row>
    <row r="34" spans="1:8">
      <c r="A34" s="498"/>
      <c r="B34" s="497"/>
      <c r="C34" s="485"/>
      <c r="D34" s="485"/>
      <c r="E34" s="485"/>
      <c r="F34" s="485"/>
      <c r="G34" s="485"/>
      <c r="H34" s="488"/>
    </row>
    <row r="35" spans="1:8">
      <c r="A35" s="498"/>
      <c r="B35" s="497"/>
      <c r="C35" s="485"/>
      <c r="D35" s="485"/>
      <c r="E35" s="485"/>
      <c r="F35" s="485"/>
      <c r="G35" s="485"/>
      <c r="H35" s="488"/>
    </row>
    <row r="36" spans="1:8">
      <c r="A36" s="498"/>
      <c r="B36" s="497"/>
      <c r="C36" s="485"/>
      <c r="D36" s="485"/>
      <c r="E36" s="485"/>
      <c r="F36" s="485"/>
      <c r="G36" s="485"/>
      <c r="H36" s="488"/>
    </row>
    <row r="37" spans="1:8">
      <c r="A37" s="498"/>
      <c r="B37" s="497"/>
      <c r="C37" s="485"/>
      <c r="D37" s="485"/>
      <c r="E37" s="485"/>
      <c r="F37" s="485"/>
      <c r="G37" s="485"/>
      <c r="H37" s="488"/>
    </row>
    <row r="38" spans="1:8">
      <c r="A38" s="498"/>
      <c r="B38" s="497"/>
      <c r="C38" s="485"/>
      <c r="D38" s="485"/>
      <c r="E38" s="485"/>
      <c r="F38" s="485"/>
      <c r="G38" s="485"/>
      <c r="H38" s="488"/>
    </row>
    <row r="39" spans="1:8">
      <c r="A39" s="498"/>
      <c r="B39" s="497"/>
      <c r="C39" s="485"/>
      <c r="D39" s="485"/>
      <c r="E39" s="485"/>
      <c r="F39" s="485"/>
      <c r="G39" s="485"/>
      <c r="H39" s="488"/>
    </row>
  </sheetData>
  <sheetProtection algorithmName="SHA-512" hashValue="czo3wL0KMaBMmMHxXYHpa3ETVB9Tneza6yOXcL4l4VX8kk95LMsdB3lOZn6UY5FWLzMhP+TGuJX7cwfD6BI6Ng==" saltValue="POglLWt5ExYLLD44GAP+Gg==" spinCount="100000" sheet="1" objects="1" scenarios="1"/>
  <mergeCells count="17">
    <mergeCell ref="K4:T4"/>
    <mergeCell ref="K5:T5"/>
    <mergeCell ref="K6:T6"/>
    <mergeCell ref="K7:T7"/>
    <mergeCell ref="K8:T8"/>
    <mergeCell ref="K20:T20"/>
    <mergeCell ref="K9:T9"/>
    <mergeCell ref="K10:T10"/>
    <mergeCell ref="K11:T11"/>
    <mergeCell ref="K12:T12"/>
    <mergeCell ref="K13:T13"/>
    <mergeCell ref="K14:T14"/>
    <mergeCell ref="K15:T15"/>
    <mergeCell ref="K16:T16"/>
    <mergeCell ref="K17:T17"/>
    <mergeCell ref="K18:T18"/>
    <mergeCell ref="K19:T19"/>
  </mergeCells>
  <printOptions horizontalCentered="1" verticalCentered="1"/>
  <pageMargins left="0.2" right="0.2" top="0.25" bottom="0.25" header="0.3" footer="0.3"/>
  <pageSetup paperSize="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G587"/>
  <sheetViews>
    <sheetView workbookViewId="0">
      <selection activeCell="G5" sqref="G5"/>
    </sheetView>
  </sheetViews>
  <sheetFormatPr defaultRowHeight="15"/>
  <cols>
    <col min="1" max="1" width="58.7109375" bestFit="1" customWidth="1"/>
  </cols>
  <sheetData>
    <row r="1" spans="1:7" ht="15.75">
      <c r="A1" s="489" t="s">
        <v>2018</v>
      </c>
      <c r="B1" s="489" t="s">
        <v>307</v>
      </c>
      <c r="C1" s="489" t="s">
        <v>2019</v>
      </c>
      <c r="D1" s="489" t="s">
        <v>2019</v>
      </c>
      <c r="E1" s="489" t="s">
        <v>310</v>
      </c>
      <c r="G1" s="489" t="s">
        <v>2267</v>
      </c>
    </row>
    <row r="2" spans="1:7">
      <c r="A2" s="490" t="s">
        <v>308</v>
      </c>
      <c r="B2" s="491" t="s">
        <v>309</v>
      </c>
      <c r="C2" s="490" t="s">
        <v>310</v>
      </c>
      <c r="D2" s="490" t="s">
        <v>311</v>
      </c>
      <c r="E2" s="492" t="s">
        <v>310</v>
      </c>
      <c r="G2" t="s">
        <v>2266</v>
      </c>
    </row>
    <row r="3" spans="1:7">
      <c r="A3" s="490" t="s">
        <v>312</v>
      </c>
      <c r="B3" s="492" t="s">
        <v>313</v>
      </c>
      <c r="C3" s="490" t="s">
        <v>314</v>
      </c>
      <c r="D3" s="490" t="s">
        <v>315</v>
      </c>
      <c r="E3" s="492" t="s">
        <v>310</v>
      </c>
    </row>
    <row r="4" spans="1:7">
      <c r="A4" s="490" t="s">
        <v>316</v>
      </c>
      <c r="B4" s="492" t="s">
        <v>317</v>
      </c>
      <c r="C4" s="490" t="s">
        <v>318</v>
      </c>
      <c r="D4" s="490" t="s">
        <v>315</v>
      </c>
      <c r="E4" s="492" t="s">
        <v>310</v>
      </c>
    </row>
    <row r="5" spans="1:7">
      <c r="A5" s="490" t="s">
        <v>319</v>
      </c>
      <c r="B5" s="492" t="s">
        <v>320</v>
      </c>
      <c r="C5" s="490" t="s">
        <v>321</v>
      </c>
      <c r="D5" s="490" t="s">
        <v>315</v>
      </c>
      <c r="E5" s="492" t="s">
        <v>310</v>
      </c>
    </row>
    <row r="6" spans="1:7">
      <c r="A6" s="490" t="s">
        <v>322</v>
      </c>
      <c r="B6" s="492" t="s">
        <v>323</v>
      </c>
      <c r="C6" s="490" t="s">
        <v>324</v>
      </c>
      <c r="D6" s="490" t="s">
        <v>325</v>
      </c>
      <c r="E6" s="492" t="s">
        <v>310</v>
      </c>
    </row>
    <row r="7" spans="1:7">
      <c r="A7" s="490" t="s">
        <v>326</v>
      </c>
      <c r="B7" s="492" t="s">
        <v>327</v>
      </c>
      <c r="C7" s="490" t="s">
        <v>328</v>
      </c>
      <c r="D7" s="490" t="s">
        <v>329</v>
      </c>
      <c r="E7" s="492" t="s">
        <v>310</v>
      </c>
    </row>
    <row r="8" spans="1:7">
      <c r="A8" s="490" t="s">
        <v>330</v>
      </c>
      <c r="B8" s="492" t="s">
        <v>331</v>
      </c>
      <c r="C8" s="490" t="s">
        <v>332</v>
      </c>
      <c r="D8" s="490" t="s">
        <v>315</v>
      </c>
      <c r="E8" s="492" t="s">
        <v>310</v>
      </c>
    </row>
    <row r="9" spans="1:7">
      <c r="A9" s="490" t="s">
        <v>333</v>
      </c>
      <c r="B9" s="492" t="s">
        <v>334</v>
      </c>
      <c r="C9" s="490" t="s">
        <v>335</v>
      </c>
      <c r="D9" s="490" t="s">
        <v>315</v>
      </c>
      <c r="E9" s="492" t="s">
        <v>310</v>
      </c>
    </row>
    <row r="10" spans="1:7">
      <c r="A10" s="490" t="s">
        <v>336</v>
      </c>
      <c r="B10" s="492" t="s">
        <v>337</v>
      </c>
      <c r="C10" s="490" t="s">
        <v>335</v>
      </c>
      <c r="D10" s="490" t="s">
        <v>329</v>
      </c>
      <c r="E10" s="492" t="s">
        <v>310</v>
      </c>
    </row>
    <row r="11" spans="1:7">
      <c r="A11" s="490" t="s">
        <v>338</v>
      </c>
      <c r="B11" s="492" t="s">
        <v>339</v>
      </c>
      <c r="C11" s="490" t="s">
        <v>340</v>
      </c>
      <c r="D11" s="490" t="s">
        <v>315</v>
      </c>
      <c r="E11" s="492" t="s">
        <v>310</v>
      </c>
    </row>
    <row r="12" spans="1:7">
      <c r="A12" s="490" t="s">
        <v>341</v>
      </c>
      <c r="B12" s="492" t="s">
        <v>342</v>
      </c>
      <c r="C12" s="490" t="s">
        <v>343</v>
      </c>
      <c r="D12" s="490" t="s">
        <v>325</v>
      </c>
      <c r="E12" s="492" t="s">
        <v>310</v>
      </c>
    </row>
    <row r="13" spans="1:7">
      <c r="A13" s="490" t="s">
        <v>344</v>
      </c>
      <c r="B13" s="492" t="s">
        <v>345</v>
      </c>
      <c r="C13" s="490" t="s">
        <v>346</v>
      </c>
      <c r="D13" s="490" t="s">
        <v>329</v>
      </c>
      <c r="E13" s="492" t="s">
        <v>310</v>
      </c>
    </row>
    <row r="14" spans="1:7">
      <c r="A14" s="490" t="s">
        <v>347</v>
      </c>
      <c r="B14" s="492" t="s">
        <v>348</v>
      </c>
      <c r="C14" s="490" t="s">
        <v>349</v>
      </c>
      <c r="D14" s="490" t="s">
        <v>329</v>
      </c>
      <c r="E14" s="492" t="s">
        <v>310</v>
      </c>
    </row>
    <row r="15" spans="1:7">
      <c r="A15" s="490" t="s">
        <v>350</v>
      </c>
      <c r="B15" s="492" t="s">
        <v>351</v>
      </c>
      <c r="C15" s="490" t="s">
        <v>352</v>
      </c>
      <c r="D15" s="490" t="s">
        <v>353</v>
      </c>
      <c r="E15" s="492" t="s">
        <v>310</v>
      </c>
    </row>
    <row r="16" spans="1:7">
      <c r="A16" s="490" t="s">
        <v>354</v>
      </c>
      <c r="B16" s="492" t="s">
        <v>355</v>
      </c>
      <c r="C16" s="490" t="s">
        <v>356</v>
      </c>
      <c r="D16" s="490" t="s">
        <v>315</v>
      </c>
      <c r="E16" s="492" t="s">
        <v>310</v>
      </c>
    </row>
    <row r="17" spans="1:5">
      <c r="A17" s="490" t="s">
        <v>357</v>
      </c>
      <c r="B17" s="492" t="s">
        <v>358</v>
      </c>
      <c r="C17" s="490" t="s">
        <v>359</v>
      </c>
      <c r="D17" s="490" t="s">
        <v>325</v>
      </c>
      <c r="E17" s="492" t="s">
        <v>310</v>
      </c>
    </row>
    <row r="18" spans="1:5">
      <c r="A18" s="490" t="s">
        <v>360</v>
      </c>
      <c r="B18" s="492" t="s">
        <v>361</v>
      </c>
      <c r="C18" s="490" t="s">
        <v>362</v>
      </c>
      <c r="D18" s="490" t="s">
        <v>315</v>
      </c>
      <c r="E18" s="492" t="s">
        <v>310</v>
      </c>
    </row>
    <row r="19" spans="1:5">
      <c r="A19" s="490" t="s">
        <v>363</v>
      </c>
      <c r="B19" s="492" t="s">
        <v>364</v>
      </c>
      <c r="C19" s="490" t="s">
        <v>365</v>
      </c>
      <c r="D19" s="490" t="s">
        <v>329</v>
      </c>
      <c r="E19" s="492" t="s">
        <v>310</v>
      </c>
    </row>
    <row r="20" spans="1:5">
      <c r="A20" s="490" t="s">
        <v>366</v>
      </c>
      <c r="B20" s="492" t="s">
        <v>367</v>
      </c>
      <c r="C20" s="490" t="s">
        <v>368</v>
      </c>
      <c r="D20" s="490" t="s">
        <v>315</v>
      </c>
      <c r="E20" s="492" t="s">
        <v>310</v>
      </c>
    </row>
    <row r="21" spans="1:5">
      <c r="A21" s="490" t="s">
        <v>369</v>
      </c>
      <c r="B21" s="492" t="s">
        <v>370</v>
      </c>
      <c r="C21" s="490" t="s">
        <v>371</v>
      </c>
      <c r="D21" s="490" t="s">
        <v>315</v>
      </c>
      <c r="E21" s="492" t="s">
        <v>310</v>
      </c>
    </row>
    <row r="22" spans="1:5">
      <c r="A22" s="490" t="s">
        <v>372</v>
      </c>
      <c r="B22" s="492" t="s">
        <v>373</v>
      </c>
      <c r="C22" s="490" t="s">
        <v>374</v>
      </c>
      <c r="D22" s="490" t="s">
        <v>315</v>
      </c>
      <c r="E22" s="492" t="s">
        <v>310</v>
      </c>
    </row>
    <row r="23" spans="1:5">
      <c r="A23" s="490" t="s">
        <v>375</v>
      </c>
      <c r="B23" s="492" t="s">
        <v>376</v>
      </c>
      <c r="C23" s="490" t="s">
        <v>377</v>
      </c>
      <c r="D23" s="490" t="s">
        <v>315</v>
      </c>
      <c r="E23" s="492" t="s">
        <v>310</v>
      </c>
    </row>
    <row r="24" spans="1:5">
      <c r="A24" s="490" t="s">
        <v>378</v>
      </c>
      <c r="B24" s="492" t="s">
        <v>379</v>
      </c>
      <c r="C24" s="490" t="s">
        <v>380</v>
      </c>
      <c r="D24" s="490" t="s">
        <v>315</v>
      </c>
      <c r="E24" s="492" t="s">
        <v>310</v>
      </c>
    </row>
    <row r="25" spans="1:5">
      <c r="A25" s="490" t="s">
        <v>381</v>
      </c>
      <c r="B25" s="492" t="s">
        <v>382</v>
      </c>
      <c r="C25" s="490" t="s">
        <v>383</v>
      </c>
      <c r="D25" s="490" t="s">
        <v>329</v>
      </c>
      <c r="E25" s="492" t="s">
        <v>310</v>
      </c>
    </row>
    <row r="26" spans="1:5">
      <c r="A26" s="490" t="s">
        <v>384</v>
      </c>
      <c r="B26" s="491" t="s">
        <v>385</v>
      </c>
      <c r="C26" s="490" t="s">
        <v>386</v>
      </c>
      <c r="D26" s="490" t="s">
        <v>311</v>
      </c>
      <c r="E26" s="492" t="s">
        <v>386</v>
      </c>
    </row>
    <row r="27" spans="1:5">
      <c r="A27" s="490" t="s">
        <v>387</v>
      </c>
      <c r="B27" s="492" t="s">
        <v>388</v>
      </c>
      <c r="C27" s="490" t="s">
        <v>389</v>
      </c>
      <c r="D27" s="490" t="s">
        <v>325</v>
      </c>
      <c r="E27" s="492" t="s">
        <v>386</v>
      </c>
    </row>
    <row r="28" spans="1:5">
      <c r="A28" s="490" t="s">
        <v>390</v>
      </c>
      <c r="B28" s="492" t="s">
        <v>391</v>
      </c>
      <c r="C28" s="490" t="s">
        <v>392</v>
      </c>
      <c r="D28" s="490" t="s">
        <v>325</v>
      </c>
      <c r="E28" s="492" t="s">
        <v>386</v>
      </c>
    </row>
    <row r="29" spans="1:5">
      <c r="A29" s="490" t="s">
        <v>393</v>
      </c>
      <c r="B29" s="492" t="s">
        <v>394</v>
      </c>
      <c r="C29" s="490" t="s">
        <v>395</v>
      </c>
      <c r="D29" s="490" t="s">
        <v>325</v>
      </c>
      <c r="E29" s="492" t="s">
        <v>386</v>
      </c>
    </row>
    <row r="30" spans="1:5">
      <c r="A30" s="490" t="s">
        <v>396</v>
      </c>
      <c r="B30" s="492" t="s">
        <v>397</v>
      </c>
      <c r="C30" s="490" t="s">
        <v>398</v>
      </c>
      <c r="D30" s="490" t="s">
        <v>325</v>
      </c>
      <c r="E30" s="492" t="s">
        <v>386</v>
      </c>
    </row>
    <row r="31" spans="1:5">
      <c r="A31" s="490" t="s">
        <v>399</v>
      </c>
      <c r="B31" s="492" t="s">
        <v>400</v>
      </c>
      <c r="C31" s="490" t="s">
        <v>401</v>
      </c>
      <c r="D31" s="490" t="s">
        <v>325</v>
      </c>
      <c r="E31" s="492" t="s">
        <v>386</v>
      </c>
    </row>
    <row r="32" spans="1:5">
      <c r="A32" s="490" t="s">
        <v>402</v>
      </c>
      <c r="B32" s="492" t="s">
        <v>403</v>
      </c>
      <c r="C32" s="490" t="s">
        <v>404</v>
      </c>
      <c r="D32" s="490" t="s">
        <v>325</v>
      </c>
      <c r="E32" s="492" t="s">
        <v>386</v>
      </c>
    </row>
    <row r="33" spans="1:5">
      <c r="A33" s="490" t="s">
        <v>405</v>
      </c>
      <c r="B33" s="492" t="s">
        <v>406</v>
      </c>
      <c r="C33" s="490" t="s">
        <v>407</v>
      </c>
      <c r="D33" s="490" t="s">
        <v>325</v>
      </c>
      <c r="E33" s="492" t="s">
        <v>386</v>
      </c>
    </row>
    <row r="34" spans="1:5">
      <c r="A34" s="490" t="s">
        <v>408</v>
      </c>
      <c r="B34" s="492" t="s">
        <v>409</v>
      </c>
      <c r="C34" s="490" t="s">
        <v>410</v>
      </c>
      <c r="D34" s="490" t="s">
        <v>325</v>
      </c>
      <c r="E34" s="492" t="s">
        <v>386</v>
      </c>
    </row>
    <row r="35" spans="1:5">
      <c r="A35" s="490" t="s">
        <v>411</v>
      </c>
      <c r="B35" s="492" t="s">
        <v>412</v>
      </c>
      <c r="C35" s="490" t="s">
        <v>413</v>
      </c>
      <c r="D35" s="490" t="s">
        <v>325</v>
      </c>
      <c r="E35" s="492" t="s">
        <v>386</v>
      </c>
    </row>
    <row r="36" spans="1:5">
      <c r="A36" s="490" t="s">
        <v>414</v>
      </c>
      <c r="B36" s="492" t="s">
        <v>415</v>
      </c>
      <c r="C36" s="490" t="s">
        <v>416</v>
      </c>
      <c r="D36" s="490" t="s">
        <v>325</v>
      </c>
      <c r="E36" s="492" t="s">
        <v>386</v>
      </c>
    </row>
    <row r="37" spans="1:5">
      <c r="A37" s="490" t="s">
        <v>417</v>
      </c>
      <c r="B37" s="492" t="s">
        <v>418</v>
      </c>
      <c r="C37" s="490" t="s">
        <v>419</v>
      </c>
      <c r="D37" s="490" t="s">
        <v>325</v>
      </c>
      <c r="E37" s="492" t="s">
        <v>386</v>
      </c>
    </row>
    <row r="38" spans="1:5">
      <c r="A38" s="490" t="s">
        <v>420</v>
      </c>
      <c r="B38" s="492" t="s">
        <v>421</v>
      </c>
      <c r="C38" s="490" t="s">
        <v>422</v>
      </c>
      <c r="D38" s="490" t="s">
        <v>325</v>
      </c>
      <c r="E38" s="492" t="s">
        <v>386</v>
      </c>
    </row>
    <row r="39" spans="1:5">
      <c r="A39" s="490" t="s">
        <v>423</v>
      </c>
      <c r="B39" s="492" t="s">
        <v>424</v>
      </c>
      <c r="C39" s="490" t="s">
        <v>425</v>
      </c>
      <c r="D39" s="490" t="s">
        <v>325</v>
      </c>
      <c r="E39" s="492" t="s">
        <v>386</v>
      </c>
    </row>
    <row r="40" spans="1:5">
      <c r="A40" s="490" t="s">
        <v>426</v>
      </c>
      <c r="B40" s="492" t="s">
        <v>427</v>
      </c>
      <c r="C40" s="490" t="s">
        <v>428</v>
      </c>
      <c r="D40" s="490" t="s">
        <v>325</v>
      </c>
      <c r="E40" s="492" t="s">
        <v>386</v>
      </c>
    </row>
    <row r="41" spans="1:5">
      <c r="A41" s="490" t="s">
        <v>429</v>
      </c>
      <c r="B41" s="492" t="s">
        <v>430</v>
      </c>
      <c r="C41" s="490" t="s">
        <v>431</v>
      </c>
      <c r="D41" s="490" t="s">
        <v>315</v>
      </c>
      <c r="E41" s="492" t="s">
        <v>386</v>
      </c>
    </row>
    <row r="42" spans="1:5">
      <c r="A42" s="490" t="s">
        <v>432</v>
      </c>
      <c r="B42" s="492" t="s">
        <v>433</v>
      </c>
      <c r="C42" s="490" t="s">
        <v>434</v>
      </c>
      <c r="D42" s="490" t="s">
        <v>325</v>
      </c>
      <c r="E42" s="492" t="s">
        <v>386</v>
      </c>
    </row>
    <row r="43" spans="1:5">
      <c r="A43" s="490" t="s">
        <v>435</v>
      </c>
      <c r="B43" s="492" t="s">
        <v>436</v>
      </c>
      <c r="C43" s="490" t="s">
        <v>437</v>
      </c>
      <c r="D43" s="490" t="s">
        <v>325</v>
      </c>
      <c r="E43" s="492" t="s">
        <v>386</v>
      </c>
    </row>
    <row r="44" spans="1:5">
      <c r="A44" s="490" t="s">
        <v>438</v>
      </c>
      <c r="B44" s="492" t="s">
        <v>439</v>
      </c>
      <c r="C44" s="490" t="s">
        <v>440</v>
      </c>
      <c r="D44" s="490" t="s">
        <v>325</v>
      </c>
      <c r="E44" s="492" t="s">
        <v>386</v>
      </c>
    </row>
    <row r="45" spans="1:5">
      <c r="A45" s="490" t="s">
        <v>441</v>
      </c>
      <c r="B45" s="492" t="s">
        <v>442</v>
      </c>
      <c r="C45" s="490" t="s">
        <v>443</v>
      </c>
      <c r="D45" s="490" t="s">
        <v>325</v>
      </c>
      <c r="E45" s="492" t="s">
        <v>386</v>
      </c>
    </row>
    <row r="46" spans="1:5">
      <c r="A46" s="490" t="s">
        <v>444</v>
      </c>
      <c r="B46" s="492" t="s">
        <v>445</v>
      </c>
      <c r="C46" s="490" t="s">
        <v>446</v>
      </c>
      <c r="D46" s="490" t="s">
        <v>325</v>
      </c>
      <c r="E46" s="492" t="s">
        <v>386</v>
      </c>
    </row>
    <row r="47" spans="1:5">
      <c r="A47" s="490" t="s">
        <v>447</v>
      </c>
      <c r="B47" s="492" t="s">
        <v>448</v>
      </c>
      <c r="C47" s="490" t="s">
        <v>449</v>
      </c>
      <c r="D47" s="490" t="s">
        <v>315</v>
      </c>
      <c r="E47" s="492" t="s">
        <v>386</v>
      </c>
    </row>
    <row r="48" spans="1:5">
      <c r="A48" s="490" t="s">
        <v>450</v>
      </c>
      <c r="B48" s="492" t="s">
        <v>451</v>
      </c>
      <c r="C48" s="490" t="s">
        <v>452</v>
      </c>
      <c r="D48" s="490" t="s">
        <v>325</v>
      </c>
      <c r="E48" s="492" t="s">
        <v>386</v>
      </c>
    </row>
    <row r="49" spans="1:5">
      <c r="A49" s="490" t="s">
        <v>453</v>
      </c>
      <c r="B49" s="492" t="s">
        <v>454</v>
      </c>
      <c r="C49" s="490" t="s">
        <v>455</v>
      </c>
      <c r="D49" s="490" t="s">
        <v>315</v>
      </c>
      <c r="E49" s="492" t="s">
        <v>386</v>
      </c>
    </row>
    <row r="50" spans="1:5">
      <c r="A50" s="490" t="s">
        <v>456</v>
      </c>
      <c r="B50" s="492" t="s">
        <v>457</v>
      </c>
      <c r="C50" s="490" t="s">
        <v>458</v>
      </c>
      <c r="D50" s="490" t="s">
        <v>325</v>
      </c>
      <c r="E50" s="492" t="s">
        <v>386</v>
      </c>
    </row>
    <row r="51" spans="1:5">
      <c r="A51" s="490" t="s">
        <v>459</v>
      </c>
      <c r="B51" s="492" t="s">
        <v>460</v>
      </c>
      <c r="C51" s="490" t="s">
        <v>461</v>
      </c>
      <c r="D51" s="490" t="s">
        <v>325</v>
      </c>
      <c r="E51" s="492" t="s">
        <v>386</v>
      </c>
    </row>
    <row r="52" spans="1:5">
      <c r="A52" s="490" t="s">
        <v>462</v>
      </c>
      <c r="B52" s="492" t="s">
        <v>463</v>
      </c>
      <c r="C52" s="490" t="s">
        <v>464</v>
      </c>
      <c r="D52" s="490" t="s">
        <v>325</v>
      </c>
      <c r="E52" s="492" t="s">
        <v>386</v>
      </c>
    </row>
    <row r="53" spans="1:5">
      <c r="A53" s="490" t="s">
        <v>465</v>
      </c>
      <c r="B53" s="492" t="s">
        <v>466</v>
      </c>
      <c r="C53" s="490" t="s">
        <v>467</v>
      </c>
      <c r="D53" s="490" t="s">
        <v>325</v>
      </c>
      <c r="E53" s="492" t="s">
        <v>386</v>
      </c>
    </row>
    <row r="54" spans="1:5">
      <c r="A54" s="490" t="s">
        <v>468</v>
      </c>
      <c r="B54" s="492" t="s">
        <v>469</v>
      </c>
      <c r="C54" s="490" t="s">
        <v>470</v>
      </c>
      <c r="D54" s="490" t="s">
        <v>325</v>
      </c>
      <c r="E54" s="492" t="s">
        <v>386</v>
      </c>
    </row>
    <row r="55" spans="1:5">
      <c r="A55" s="490" t="s">
        <v>471</v>
      </c>
      <c r="B55" s="492" t="s">
        <v>472</v>
      </c>
      <c r="C55" s="490" t="s">
        <v>473</v>
      </c>
      <c r="D55" s="490" t="s">
        <v>325</v>
      </c>
      <c r="E55" s="492" t="s">
        <v>386</v>
      </c>
    </row>
    <row r="56" spans="1:5">
      <c r="A56" s="490" t="s">
        <v>474</v>
      </c>
      <c r="B56" s="492" t="s">
        <v>475</v>
      </c>
      <c r="C56" s="490" t="s">
        <v>476</v>
      </c>
      <c r="D56" s="490" t="s">
        <v>325</v>
      </c>
      <c r="E56" s="492" t="s">
        <v>386</v>
      </c>
    </row>
    <row r="57" spans="1:5">
      <c r="A57" s="490" t="s">
        <v>477</v>
      </c>
      <c r="B57" s="492" t="s">
        <v>478</v>
      </c>
      <c r="C57" s="490" t="s">
        <v>479</v>
      </c>
      <c r="D57" s="490" t="s">
        <v>325</v>
      </c>
      <c r="E57" s="492" t="s">
        <v>386</v>
      </c>
    </row>
    <row r="58" spans="1:5">
      <c r="A58" s="490" t="s">
        <v>480</v>
      </c>
      <c r="B58" s="492" t="s">
        <v>481</v>
      </c>
      <c r="C58" s="490" t="s">
        <v>482</v>
      </c>
      <c r="D58" s="490" t="s">
        <v>329</v>
      </c>
      <c r="E58" s="492" t="s">
        <v>386</v>
      </c>
    </row>
    <row r="59" spans="1:5">
      <c r="A59" s="490" t="s">
        <v>483</v>
      </c>
      <c r="B59" s="492" t="s">
        <v>484</v>
      </c>
      <c r="C59" s="490" t="s">
        <v>485</v>
      </c>
      <c r="D59" s="490" t="s">
        <v>329</v>
      </c>
      <c r="E59" s="492" t="s">
        <v>386</v>
      </c>
    </row>
    <row r="60" spans="1:5">
      <c r="A60" s="490" t="s">
        <v>486</v>
      </c>
      <c r="B60" s="492" t="s">
        <v>487</v>
      </c>
      <c r="C60" s="490" t="s">
        <v>488</v>
      </c>
      <c r="D60" s="490" t="s">
        <v>325</v>
      </c>
      <c r="E60" s="492" t="s">
        <v>386</v>
      </c>
    </row>
    <row r="61" spans="1:5">
      <c r="A61" s="490" t="s">
        <v>489</v>
      </c>
      <c r="B61" s="492" t="s">
        <v>490</v>
      </c>
      <c r="C61" s="490" t="s">
        <v>491</v>
      </c>
      <c r="D61" s="490" t="s">
        <v>325</v>
      </c>
      <c r="E61" s="492" t="s">
        <v>386</v>
      </c>
    </row>
    <row r="62" spans="1:5">
      <c r="A62" s="490" t="s">
        <v>492</v>
      </c>
      <c r="B62" s="492" t="s">
        <v>493</v>
      </c>
      <c r="C62" s="490" t="s">
        <v>494</v>
      </c>
      <c r="D62" s="490" t="s">
        <v>325</v>
      </c>
      <c r="E62" s="492" t="s">
        <v>386</v>
      </c>
    </row>
    <row r="63" spans="1:5">
      <c r="A63" s="490" t="s">
        <v>495</v>
      </c>
      <c r="B63" s="492" t="s">
        <v>496</v>
      </c>
      <c r="C63" s="490" t="s">
        <v>497</v>
      </c>
      <c r="D63" s="490" t="s">
        <v>325</v>
      </c>
      <c r="E63" s="492" t="s">
        <v>386</v>
      </c>
    </row>
    <row r="64" spans="1:5">
      <c r="A64" s="490" t="s">
        <v>498</v>
      </c>
      <c r="B64" s="492" t="s">
        <v>499</v>
      </c>
      <c r="C64" s="490" t="s">
        <v>500</v>
      </c>
      <c r="D64" s="490" t="s">
        <v>325</v>
      </c>
      <c r="E64" s="492" t="s">
        <v>386</v>
      </c>
    </row>
    <row r="65" spans="1:5">
      <c r="A65" s="490" t="s">
        <v>501</v>
      </c>
      <c r="B65" s="492" t="s">
        <v>502</v>
      </c>
      <c r="C65" s="490" t="s">
        <v>503</v>
      </c>
      <c r="D65" s="490" t="s">
        <v>325</v>
      </c>
      <c r="E65" s="492" t="s">
        <v>386</v>
      </c>
    </row>
    <row r="66" spans="1:5">
      <c r="A66" s="490" t="s">
        <v>504</v>
      </c>
      <c r="B66" s="492" t="s">
        <v>505</v>
      </c>
      <c r="C66" s="490" t="s">
        <v>506</v>
      </c>
      <c r="D66" s="490" t="s">
        <v>325</v>
      </c>
      <c r="E66" s="492" t="s">
        <v>386</v>
      </c>
    </row>
    <row r="67" spans="1:5">
      <c r="A67" s="490" t="s">
        <v>507</v>
      </c>
      <c r="B67" s="492" t="s">
        <v>508</v>
      </c>
      <c r="C67" s="490" t="s">
        <v>509</v>
      </c>
      <c r="D67" s="490" t="s">
        <v>325</v>
      </c>
      <c r="E67" s="492" t="s">
        <v>386</v>
      </c>
    </row>
    <row r="68" spans="1:5">
      <c r="A68" s="490" t="s">
        <v>510</v>
      </c>
      <c r="B68" s="492" t="s">
        <v>511</v>
      </c>
      <c r="C68" s="490" t="s">
        <v>512</v>
      </c>
      <c r="D68" s="490" t="s">
        <v>325</v>
      </c>
      <c r="E68" s="492" t="s">
        <v>386</v>
      </c>
    </row>
    <row r="69" spans="1:5">
      <c r="A69" s="490" t="s">
        <v>513</v>
      </c>
      <c r="B69" s="492" t="s">
        <v>514</v>
      </c>
      <c r="C69" s="490" t="s">
        <v>515</v>
      </c>
      <c r="D69" s="490" t="s">
        <v>325</v>
      </c>
      <c r="E69" s="492" t="s">
        <v>386</v>
      </c>
    </row>
    <row r="70" spans="1:5">
      <c r="A70" s="490" t="s">
        <v>516</v>
      </c>
      <c r="B70" s="492" t="s">
        <v>517</v>
      </c>
      <c r="C70" s="490" t="s">
        <v>518</v>
      </c>
      <c r="D70" s="490" t="s">
        <v>325</v>
      </c>
      <c r="E70" s="492" t="s">
        <v>386</v>
      </c>
    </row>
    <row r="71" spans="1:5">
      <c r="A71" s="490" t="s">
        <v>519</v>
      </c>
      <c r="B71" s="492" t="s">
        <v>520</v>
      </c>
      <c r="C71" s="490" t="s">
        <v>521</v>
      </c>
      <c r="D71" s="490" t="s">
        <v>325</v>
      </c>
      <c r="E71" s="492" t="s">
        <v>386</v>
      </c>
    </row>
    <row r="72" spans="1:5">
      <c r="A72" s="490" t="s">
        <v>522</v>
      </c>
      <c r="B72" s="492" t="s">
        <v>523</v>
      </c>
      <c r="C72" s="490" t="s">
        <v>524</v>
      </c>
      <c r="D72" s="490" t="s">
        <v>325</v>
      </c>
      <c r="E72" s="492" t="s">
        <v>386</v>
      </c>
    </row>
    <row r="73" spans="1:5">
      <c r="A73" s="490" t="s">
        <v>525</v>
      </c>
      <c r="B73" s="492" t="s">
        <v>526</v>
      </c>
      <c r="C73" s="490" t="s">
        <v>527</v>
      </c>
      <c r="D73" s="490" t="s">
        <v>325</v>
      </c>
      <c r="E73" s="492" t="s">
        <v>386</v>
      </c>
    </row>
    <row r="74" spans="1:5">
      <c r="A74" s="490" t="s">
        <v>528</v>
      </c>
      <c r="B74" s="492" t="s">
        <v>529</v>
      </c>
      <c r="C74" s="490" t="s">
        <v>530</v>
      </c>
      <c r="D74" s="490" t="s">
        <v>325</v>
      </c>
      <c r="E74" s="492" t="s">
        <v>386</v>
      </c>
    </row>
    <row r="75" spans="1:5">
      <c r="A75" s="490" t="s">
        <v>531</v>
      </c>
      <c r="B75" s="492" t="s">
        <v>532</v>
      </c>
      <c r="C75" s="490" t="s">
        <v>533</v>
      </c>
      <c r="D75" s="490" t="s">
        <v>325</v>
      </c>
      <c r="E75" s="492" t="s">
        <v>386</v>
      </c>
    </row>
    <row r="76" spans="1:5">
      <c r="A76" s="490" t="s">
        <v>534</v>
      </c>
      <c r="B76" s="492" t="s">
        <v>535</v>
      </c>
      <c r="C76" s="490" t="s">
        <v>536</v>
      </c>
      <c r="D76" s="490" t="s">
        <v>537</v>
      </c>
      <c r="E76" s="492" t="s">
        <v>386</v>
      </c>
    </row>
    <row r="77" spans="1:5">
      <c r="A77" s="490" t="s">
        <v>538</v>
      </c>
      <c r="B77" s="492" t="s">
        <v>539</v>
      </c>
      <c r="C77" s="490" t="s">
        <v>540</v>
      </c>
      <c r="D77" s="490" t="s">
        <v>537</v>
      </c>
      <c r="E77" s="492" t="s">
        <v>386</v>
      </c>
    </row>
    <row r="78" spans="1:5">
      <c r="A78" s="490" t="s">
        <v>541</v>
      </c>
      <c r="B78" s="492" t="s">
        <v>542</v>
      </c>
      <c r="C78" s="490" t="s">
        <v>543</v>
      </c>
      <c r="D78" s="490" t="s">
        <v>325</v>
      </c>
      <c r="E78" s="492" t="s">
        <v>386</v>
      </c>
    </row>
    <row r="79" spans="1:5">
      <c r="A79" s="490" t="s">
        <v>544</v>
      </c>
      <c r="B79" s="492" t="s">
        <v>545</v>
      </c>
      <c r="C79" s="490" t="s">
        <v>546</v>
      </c>
      <c r="D79" s="490" t="s">
        <v>329</v>
      </c>
      <c r="E79" s="492" t="s">
        <v>386</v>
      </c>
    </row>
    <row r="80" spans="1:5">
      <c r="A80" s="490" t="s">
        <v>547</v>
      </c>
      <c r="B80" s="492" t="s">
        <v>548</v>
      </c>
      <c r="C80" s="490" t="s">
        <v>549</v>
      </c>
      <c r="D80" s="490" t="s">
        <v>329</v>
      </c>
      <c r="E80" s="492" t="s">
        <v>386</v>
      </c>
    </row>
    <row r="81" spans="1:5">
      <c r="A81" s="490" t="s">
        <v>550</v>
      </c>
      <c r="B81" s="492" t="s">
        <v>551</v>
      </c>
      <c r="C81" s="490" t="s">
        <v>552</v>
      </c>
      <c r="D81" s="490" t="s">
        <v>325</v>
      </c>
      <c r="E81" s="492" t="s">
        <v>386</v>
      </c>
    </row>
    <row r="82" spans="1:5">
      <c r="A82" s="490" t="s">
        <v>553</v>
      </c>
      <c r="B82" s="492" t="s">
        <v>554</v>
      </c>
      <c r="C82" s="490" t="s">
        <v>555</v>
      </c>
      <c r="D82" s="490" t="s">
        <v>325</v>
      </c>
      <c r="E82" s="492" t="s">
        <v>386</v>
      </c>
    </row>
    <row r="83" spans="1:5">
      <c r="A83" s="490" t="s">
        <v>556</v>
      </c>
      <c r="B83" s="492" t="s">
        <v>557</v>
      </c>
      <c r="C83" s="490" t="s">
        <v>558</v>
      </c>
      <c r="D83" s="490" t="s">
        <v>329</v>
      </c>
      <c r="E83" s="492" t="s">
        <v>386</v>
      </c>
    </row>
    <row r="84" spans="1:5">
      <c r="A84" s="490" t="s">
        <v>559</v>
      </c>
      <c r="B84" s="492" t="s">
        <v>560</v>
      </c>
      <c r="C84" s="490" t="s">
        <v>561</v>
      </c>
      <c r="D84" s="490" t="s">
        <v>325</v>
      </c>
      <c r="E84" s="492" t="s">
        <v>386</v>
      </c>
    </row>
    <row r="85" spans="1:5">
      <c r="A85" s="490" t="s">
        <v>562</v>
      </c>
      <c r="B85" s="492" t="s">
        <v>563</v>
      </c>
      <c r="C85" s="490" t="s">
        <v>564</v>
      </c>
      <c r="D85" s="490" t="s">
        <v>329</v>
      </c>
      <c r="E85" s="492" t="s">
        <v>386</v>
      </c>
    </row>
    <row r="86" spans="1:5">
      <c r="A86" s="490" t="s">
        <v>565</v>
      </c>
      <c r="B86" s="492" t="s">
        <v>566</v>
      </c>
      <c r="C86" s="490" t="s">
        <v>567</v>
      </c>
      <c r="D86" s="490" t="s">
        <v>329</v>
      </c>
      <c r="E86" s="492" t="s">
        <v>386</v>
      </c>
    </row>
    <row r="87" spans="1:5">
      <c r="A87" s="490" t="s">
        <v>568</v>
      </c>
      <c r="B87" s="492" t="s">
        <v>569</v>
      </c>
      <c r="C87" s="490" t="s">
        <v>570</v>
      </c>
      <c r="D87" s="490" t="s">
        <v>325</v>
      </c>
      <c r="E87" s="492" t="s">
        <v>386</v>
      </c>
    </row>
    <row r="88" spans="1:5">
      <c r="A88" s="490" t="s">
        <v>571</v>
      </c>
      <c r="B88" s="492" t="s">
        <v>572</v>
      </c>
      <c r="C88" s="490" t="s">
        <v>573</v>
      </c>
      <c r="D88" s="490" t="s">
        <v>325</v>
      </c>
      <c r="E88" s="492" t="s">
        <v>386</v>
      </c>
    </row>
    <row r="89" spans="1:5">
      <c r="A89" s="490" t="s">
        <v>574</v>
      </c>
      <c r="B89" s="492" t="s">
        <v>575</v>
      </c>
      <c r="C89" s="490" t="s">
        <v>576</v>
      </c>
      <c r="D89" s="490" t="s">
        <v>325</v>
      </c>
      <c r="E89" s="492" t="s">
        <v>386</v>
      </c>
    </row>
    <row r="90" spans="1:5">
      <c r="A90" s="490" t="s">
        <v>577</v>
      </c>
      <c r="B90" s="492" t="s">
        <v>578</v>
      </c>
      <c r="C90" s="490" t="s">
        <v>579</v>
      </c>
      <c r="D90" s="490" t="s">
        <v>325</v>
      </c>
      <c r="E90" s="492" t="s">
        <v>386</v>
      </c>
    </row>
    <row r="91" spans="1:5">
      <c r="A91" s="490" t="s">
        <v>580</v>
      </c>
      <c r="B91" s="492" t="s">
        <v>581</v>
      </c>
      <c r="C91" s="490" t="s">
        <v>582</v>
      </c>
      <c r="D91" s="490" t="s">
        <v>325</v>
      </c>
      <c r="E91" s="492" t="s">
        <v>386</v>
      </c>
    </row>
    <row r="92" spans="1:5">
      <c r="A92" s="490" t="s">
        <v>583</v>
      </c>
      <c r="B92" s="492" t="s">
        <v>584</v>
      </c>
      <c r="C92" s="490" t="s">
        <v>585</v>
      </c>
      <c r="D92" s="490" t="s">
        <v>329</v>
      </c>
      <c r="E92" s="492" t="s">
        <v>386</v>
      </c>
    </row>
    <row r="93" spans="1:5">
      <c r="A93" s="490" t="s">
        <v>586</v>
      </c>
      <c r="B93" s="492" t="s">
        <v>587</v>
      </c>
      <c r="C93" s="490" t="s">
        <v>588</v>
      </c>
      <c r="D93" s="490" t="s">
        <v>325</v>
      </c>
      <c r="E93" s="492" t="s">
        <v>386</v>
      </c>
    </row>
    <row r="94" spans="1:5">
      <c r="A94" s="490" t="s">
        <v>589</v>
      </c>
      <c r="B94" s="492" t="s">
        <v>590</v>
      </c>
      <c r="C94" s="490" t="s">
        <v>591</v>
      </c>
      <c r="D94" s="490" t="s">
        <v>325</v>
      </c>
      <c r="E94" s="492" t="s">
        <v>386</v>
      </c>
    </row>
    <row r="95" spans="1:5">
      <c r="A95" s="490" t="s">
        <v>592</v>
      </c>
      <c r="B95" s="492" t="s">
        <v>593</v>
      </c>
      <c r="C95" s="490" t="s">
        <v>594</v>
      </c>
      <c r="D95" s="490" t="s">
        <v>325</v>
      </c>
      <c r="E95" s="492" t="s">
        <v>386</v>
      </c>
    </row>
    <row r="96" spans="1:5">
      <c r="A96" s="490" t="s">
        <v>595</v>
      </c>
      <c r="B96" s="492" t="s">
        <v>596</v>
      </c>
      <c r="C96" s="490" t="s">
        <v>597</v>
      </c>
      <c r="D96" s="490" t="s">
        <v>329</v>
      </c>
      <c r="E96" s="492" t="s">
        <v>386</v>
      </c>
    </row>
    <row r="97" spans="1:5">
      <c r="A97" s="490" t="s">
        <v>598</v>
      </c>
      <c r="B97" s="491" t="s">
        <v>599</v>
      </c>
      <c r="C97" s="490" t="s">
        <v>600</v>
      </c>
      <c r="D97" s="490" t="s">
        <v>311</v>
      </c>
      <c r="E97" s="492" t="s">
        <v>600</v>
      </c>
    </row>
    <row r="98" spans="1:5">
      <c r="A98" s="490" t="s">
        <v>601</v>
      </c>
      <c r="B98" s="492" t="s">
        <v>602</v>
      </c>
      <c r="C98" s="490" t="s">
        <v>603</v>
      </c>
      <c r="D98" s="490" t="s">
        <v>329</v>
      </c>
      <c r="E98" s="492" t="s">
        <v>600</v>
      </c>
    </row>
    <row r="99" spans="1:5">
      <c r="A99" s="490" t="s">
        <v>604</v>
      </c>
      <c r="B99" s="492" t="s">
        <v>605</v>
      </c>
      <c r="C99" s="490" t="s">
        <v>606</v>
      </c>
      <c r="D99" s="490" t="s">
        <v>315</v>
      </c>
      <c r="E99" s="492" t="s">
        <v>600</v>
      </c>
    </row>
    <row r="100" spans="1:5">
      <c r="A100" s="490" t="s">
        <v>607</v>
      </c>
      <c r="B100" s="492" t="s">
        <v>608</v>
      </c>
      <c r="C100" s="490" t="s">
        <v>609</v>
      </c>
      <c r="D100" s="490" t="s">
        <v>315</v>
      </c>
      <c r="E100" s="492" t="s">
        <v>600</v>
      </c>
    </row>
    <row r="101" spans="1:5">
      <c r="A101" s="490" t="s">
        <v>610</v>
      </c>
      <c r="B101" s="492" t="s">
        <v>611</v>
      </c>
      <c r="C101" s="490" t="s">
        <v>609</v>
      </c>
      <c r="D101" s="490" t="s">
        <v>329</v>
      </c>
      <c r="E101" s="492" t="s">
        <v>600</v>
      </c>
    </row>
    <row r="102" spans="1:5">
      <c r="A102" s="490" t="s">
        <v>612</v>
      </c>
      <c r="B102" s="492" t="s">
        <v>613</v>
      </c>
      <c r="C102" s="490" t="s">
        <v>600</v>
      </c>
      <c r="D102" s="490" t="s">
        <v>315</v>
      </c>
      <c r="E102" s="492" t="s">
        <v>600</v>
      </c>
    </row>
    <row r="103" spans="1:5">
      <c r="A103" s="490" t="s">
        <v>614</v>
      </c>
      <c r="B103" s="492" t="s">
        <v>615</v>
      </c>
      <c r="C103" s="490" t="s">
        <v>600</v>
      </c>
      <c r="D103" s="490" t="s">
        <v>329</v>
      </c>
      <c r="E103" s="492" t="s">
        <v>600</v>
      </c>
    </row>
    <row r="104" spans="1:5">
      <c r="A104" s="490" t="s">
        <v>616</v>
      </c>
      <c r="B104" s="492" t="s">
        <v>617</v>
      </c>
      <c r="C104" s="490" t="s">
        <v>618</v>
      </c>
      <c r="D104" s="490" t="s">
        <v>329</v>
      </c>
      <c r="E104" s="492" t="s">
        <v>600</v>
      </c>
    </row>
    <row r="105" spans="1:5">
      <c r="A105" s="490" t="s">
        <v>619</v>
      </c>
      <c r="B105" s="492" t="s">
        <v>620</v>
      </c>
      <c r="C105" s="490" t="s">
        <v>621</v>
      </c>
      <c r="D105" s="490" t="s">
        <v>329</v>
      </c>
      <c r="E105" s="492" t="s">
        <v>600</v>
      </c>
    </row>
    <row r="106" spans="1:5">
      <c r="A106" s="490" t="s">
        <v>622</v>
      </c>
      <c r="B106" s="492" t="s">
        <v>623</v>
      </c>
      <c r="C106" s="490" t="s">
        <v>624</v>
      </c>
      <c r="D106" s="490" t="s">
        <v>329</v>
      </c>
      <c r="E106" s="492" t="s">
        <v>600</v>
      </c>
    </row>
    <row r="107" spans="1:5">
      <c r="A107" s="490" t="s">
        <v>625</v>
      </c>
      <c r="B107" s="492" t="s">
        <v>626</v>
      </c>
      <c r="C107" s="490" t="s">
        <v>627</v>
      </c>
      <c r="D107" s="490" t="s">
        <v>329</v>
      </c>
      <c r="E107" s="492" t="s">
        <v>600</v>
      </c>
    </row>
    <row r="108" spans="1:5">
      <c r="A108" s="490" t="s">
        <v>628</v>
      </c>
      <c r="B108" s="492" t="s">
        <v>629</v>
      </c>
      <c r="C108" s="490" t="s">
        <v>630</v>
      </c>
      <c r="D108" s="490" t="s">
        <v>329</v>
      </c>
      <c r="E108" s="492" t="s">
        <v>600</v>
      </c>
    </row>
    <row r="109" spans="1:5">
      <c r="A109" s="490" t="s">
        <v>631</v>
      </c>
      <c r="B109" s="492" t="s">
        <v>632</v>
      </c>
      <c r="C109" s="490" t="s">
        <v>633</v>
      </c>
      <c r="D109" s="490" t="s">
        <v>329</v>
      </c>
      <c r="E109" s="492" t="s">
        <v>600</v>
      </c>
    </row>
    <row r="110" spans="1:5">
      <c r="A110" s="490" t="s">
        <v>634</v>
      </c>
      <c r="B110" s="492" t="s">
        <v>635</v>
      </c>
      <c r="C110" s="490" t="s">
        <v>636</v>
      </c>
      <c r="D110" s="490" t="s">
        <v>329</v>
      </c>
      <c r="E110" s="492" t="s">
        <v>600</v>
      </c>
    </row>
    <row r="111" spans="1:5">
      <c r="A111" s="490" t="s">
        <v>637</v>
      </c>
      <c r="B111" s="492" t="s">
        <v>638</v>
      </c>
      <c r="C111" s="490" t="s">
        <v>639</v>
      </c>
      <c r="D111" s="490" t="s">
        <v>325</v>
      </c>
      <c r="E111" s="492" t="s">
        <v>600</v>
      </c>
    </row>
    <row r="112" spans="1:5">
      <c r="A112" s="490" t="s">
        <v>640</v>
      </c>
      <c r="B112" s="492" t="s">
        <v>641</v>
      </c>
      <c r="C112" s="490" t="s">
        <v>642</v>
      </c>
      <c r="D112" s="490" t="s">
        <v>329</v>
      </c>
      <c r="E112" s="492" t="s">
        <v>600</v>
      </c>
    </row>
    <row r="113" spans="1:5">
      <c r="A113" s="490" t="s">
        <v>643</v>
      </c>
      <c r="B113" s="492" t="s">
        <v>644</v>
      </c>
      <c r="C113" s="490" t="s">
        <v>645</v>
      </c>
      <c r="D113" s="490" t="s">
        <v>329</v>
      </c>
      <c r="E113" s="492" t="s">
        <v>600</v>
      </c>
    </row>
    <row r="114" spans="1:5">
      <c r="A114" s="490" t="s">
        <v>646</v>
      </c>
      <c r="B114" s="492" t="s">
        <v>647</v>
      </c>
      <c r="C114" s="490" t="s">
        <v>648</v>
      </c>
      <c r="D114" s="490" t="s">
        <v>329</v>
      </c>
      <c r="E114" s="492" t="s">
        <v>600</v>
      </c>
    </row>
    <row r="115" spans="1:5">
      <c r="A115" s="490" t="s">
        <v>649</v>
      </c>
      <c r="B115" s="492" t="s">
        <v>650</v>
      </c>
      <c r="C115" s="490" t="s">
        <v>651</v>
      </c>
      <c r="D115" s="490" t="s">
        <v>329</v>
      </c>
      <c r="E115" s="492" t="s">
        <v>600</v>
      </c>
    </row>
    <row r="116" spans="1:5">
      <c r="A116" s="490" t="s">
        <v>652</v>
      </c>
      <c r="B116" s="492" t="s">
        <v>653</v>
      </c>
      <c r="C116" s="490" t="s">
        <v>654</v>
      </c>
      <c r="D116" s="490" t="s">
        <v>329</v>
      </c>
      <c r="E116" s="492" t="s">
        <v>600</v>
      </c>
    </row>
    <row r="117" spans="1:5">
      <c r="A117" s="490" t="s">
        <v>655</v>
      </c>
      <c r="B117" s="492" t="s">
        <v>656</v>
      </c>
      <c r="C117" s="490" t="s">
        <v>657</v>
      </c>
      <c r="D117" s="490" t="s">
        <v>329</v>
      </c>
      <c r="E117" s="492" t="s">
        <v>600</v>
      </c>
    </row>
    <row r="118" spans="1:5">
      <c r="A118" s="490" t="s">
        <v>658</v>
      </c>
      <c r="B118" s="492" t="s">
        <v>659</v>
      </c>
      <c r="C118" s="490" t="s">
        <v>660</v>
      </c>
      <c r="D118" s="490" t="s">
        <v>325</v>
      </c>
      <c r="E118" s="492" t="s">
        <v>600</v>
      </c>
    </row>
    <row r="119" spans="1:5">
      <c r="A119" s="490" t="s">
        <v>661</v>
      </c>
      <c r="B119" s="492" t="s">
        <v>662</v>
      </c>
      <c r="C119" s="490" t="s">
        <v>663</v>
      </c>
      <c r="D119" s="490" t="s">
        <v>329</v>
      </c>
      <c r="E119" s="492" t="s">
        <v>600</v>
      </c>
    </row>
    <row r="120" spans="1:5">
      <c r="A120" s="490" t="s">
        <v>664</v>
      </c>
      <c r="B120" s="492" t="s">
        <v>665</v>
      </c>
      <c r="C120" s="490" t="s">
        <v>666</v>
      </c>
      <c r="D120" s="490" t="s">
        <v>329</v>
      </c>
      <c r="E120" s="492" t="s">
        <v>600</v>
      </c>
    </row>
    <row r="121" spans="1:5">
      <c r="A121" s="490" t="s">
        <v>667</v>
      </c>
      <c r="B121" s="492" t="s">
        <v>668</v>
      </c>
      <c r="C121" s="490" t="s">
        <v>669</v>
      </c>
      <c r="D121" s="490" t="s">
        <v>329</v>
      </c>
      <c r="E121" s="492" t="s">
        <v>600</v>
      </c>
    </row>
    <row r="122" spans="1:5">
      <c r="A122" s="490" t="s">
        <v>670</v>
      </c>
      <c r="B122" s="492" t="s">
        <v>671</v>
      </c>
      <c r="C122" s="490" t="s">
        <v>672</v>
      </c>
      <c r="D122" s="490" t="s">
        <v>329</v>
      </c>
      <c r="E122" s="492" t="s">
        <v>600</v>
      </c>
    </row>
    <row r="123" spans="1:5">
      <c r="A123" s="490" t="s">
        <v>673</v>
      </c>
      <c r="B123" s="492" t="s">
        <v>674</v>
      </c>
      <c r="C123" s="490" t="s">
        <v>675</v>
      </c>
      <c r="D123" s="490" t="s">
        <v>329</v>
      </c>
      <c r="E123" s="492" t="s">
        <v>600</v>
      </c>
    </row>
    <row r="124" spans="1:5">
      <c r="A124" s="490" t="s">
        <v>676</v>
      </c>
      <c r="B124" s="492" t="s">
        <v>677</v>
      </c>
      <c r="C124" s="490" t="s">
        <v>678</v>
      </c>
      <c r="D124" s="490" t="s">
        <v>325</v>
      </c>
      <c r="E124" s="492" t="s">
        <v>600</v>
      </c>
    </row>
    <row r="125" spans="1:5">
      <c r="A125" s="490" t="s">
        <v>679</v>
      </c>
      <c r="B125" s="492" t="s">
        <v>680</v>
      </c>
      <c r="C125" s="490" t="s">
        <v>681</v>
      </c>
      <c r="D125" s="490" t="s">
        <v>325</v>
      </c>
      <c r="E125" s="492" t="s">
        <v>600</v>
      </c>
    </row>
    <row r="126" spans="1:5">
      <c r="A126" s="490" t="s">
        <v>682</v>
      </c>
      <c r="B126" s="492" t="s">
        <v>683</v>
      </c>
      <c r="C126" s="490" t="s">
        <v>681</v>
      </c>
      <c r="D126" s="490" t="s">
        <v>329</v>
      </c>
      <c r="E126" s="492" t="s">
        <v>600</v>
      </c>
    </row>
    <row r="127" spans="1:5">
      <c r="A127" s="490" t="s">
        <v>684</v>
      </c>
      <c r="B127" s="492" t="s">
        <v>685</v>
      </c>
      <c r="C127" s="490" t="s">
        <v>686</v>
      </c>
      <c r="D127" s="490" t="s">
        <v>329</v>
      </c>
      <c r="E127" s="492" t="s">
        <v>600</v>
      </c>
    </row>
    <row r="128" spans="1:5">
      <c r="A128" s="490" t="s">
        <v>687</v>
      </c>
      <c r="B128" s="492" t="s">
        <v>688</v>
      </c>
      <c r="C128" s="490" t="s">
        <v>689</v>
      </c>
      <c r="D128" s="490" t="s">
        <v>325</v>
      </c>
      <c r="E128" s="492" t="s">
        <v>600</v>
      </c>
    </row>
    <row r="129" spans="1:5">
      <c r="A129" s="490" t="s">
        <v>690</v>
      </c>
      <c r="B129" s="492" t="s">
        <v>691</v>
      </c>
      <c r="C129" s="490" t="s">
        <v>692</v>
      </c>
      <c r="D129" s="490" t="s">
        <v>329</v>
      </c>
      <c r="E129" s="492" t="s">
        <v>600</v>
      </c>
    </row>
    <row r="130" spans="1:5">
      <c r="A130" s="490" t="s">
        <v>693</v>
      </c>
      <c r="B130" s="492" t="s">
        <v>694</v>
      </c>
      <c r="C130" s="490" t="s">
        <v>695</v>
      </c>
      <c r="D130" s="490" t="s">
        <v>329</v>
      </c>
      <c r="E130" s="492" t="s">
        <v>600</v>
      </c>
    </row>
    <row r="131" spans="1:5">
      <c r="A131" s="490" t="s">
        <v>696</v>
      </c>
      <c r="B131" s="492" t="s">
        <v>697</v>
      </c>
      <c r="C131" s="490" t="s">
        <v>698</v>
      </c>
      <c r="D131" s="490" t="s">
        <v>329</v>
      </c>
      <c r="E131" s="492" t="s">
        <v>600</v>
      </c>
    </row>
    <row r="132" spans="1:5">
      <c r="A132" s="490" t="s">
        <v>699</v>
      </c>
      <c r="B132" s="492" t="s">
        <v>700</v>
      </c>
      <c r="C132" s="490" t="s">
        <v>701</v>
      </c>
      <c r="D132" s="490" t="s">
        <v>329</v>
      </c>
      <c r="E132" s="492" t="s">
        <v>600</v>
      </c>
    </row>
    <row r="133" spans="1:5">
      <c r="A133" s="490" t="s">
        <v>702</v>
      </c>
      <c r="B133" s="492" t="s">
        <v>703</v>
      </c>
      <c r="C133" s="490" t="s">
        <v>585</v>
      </c>
      <c r="D133" s="490" t="s">
        <v>329</v>
      </c>
      <c r="E133" s="492" t="s">
        <v>600</v>
      </c>
    </row>
    <row r="134" spans="1:5">
      <c r="A134" s="490" t="s">
        <v>704</v>
      </c>
      <c r="B134" s="492" t="s">
        <v>705</v>
      </c>
      <c r="C134" s="490" t="s">
        <v>706</v>
      </c>
      <c r="D134" s="490" t="s">
        <v>329</v>
      </c>
      <c r="E134" s="492" t="s">
        <v>600</v>
      </c>
    </row>
    <row r="135" spans="1:5">
      <c r="A135" s="490" t="s">
        <v>707</v>
      </c>
      <c r="B135" s="492" t="s">
        <v>708</v>
      </c>
      <c r="C135" s="490" t="s">
        <v>709</v>
      </c>
      <c r="D135" s="490" t="s">
        <v>329</v>
      </c>
      <c r="E135" s="492" t="s">
        <v>600</v>
      </c>
    </row>
    <row r="136" spans="1:5">
      <c r="A136" s="490" t="s">
        <v>710</v>
      </c>
      <c r="B136" s="492" t="s">
        <v>711</v>
      </c>
      <c r="C136" s="490" t="s">
        <v>712</v>
      </c>
      <c r="D136" s="490" t="s">
        <v>329</v>
      </c>
      <c r="E136" s="492" t="s">
        <v>600</v>
      </c>
    </row>
    <row r="137" spans="1:5">
      <c r="A137" s="490" t="s">
        <v>713</v>
      </c>
      <c r="B137" s="492" t="s">
        <v>714</v>
      </c>
      <c r="C137" s="490" t="s">
        <v>715</v>
      </c>
      <c r="D137" s="490" t="s">
        <v>325</v>
      </c>
      <c r="E137" s="492" t="s">
        <v>600</v>
      </c>
    </row>
    <row r="138" spans="1:5">
      <c r="A138" s="490" t="s">
        <v>716</v>
      </c>
      <c r="B138" s="491" t="s">
        <v>717</v>
      </c>
      <c r="C138" s="490" t="s">
        <v>718</v>
      </c>
      <c r="D138" s="490" t="s">
        <v>311</v>
      </c>
      <c r="E138" s="492" t="s">
        <v>718</v>
      </c>
    </row>
    <row r="139" spans="1:5">
      <c r="A139" s="490" t="s">
        <v>719</v>
      </c>
      <c r="B139" s="492" t="s">
        <v>720</v>
      </c>
      <c r="C139" s="490" t="s">
        <v>721</v>
      </c>
      <c r="D139" s="490" t="s">
        <v>325</v>
      </c>
      <c r="E139" s="492" t="s">
        <v>718</v>
      </c>
    </row>
    <row r="140" spans="1:5">
      <c r="A140" s="490" t="s">
        <v>722</v>
      </c>
      <c r="B140" s="492" t="s">
        <v>723</v>
      </c>
      <c r="C140" s="490" t="s">
        <v>724</v>
      </c>
      <c r="D140" s="490" t="s">
        <v>325</v>
      </c>
      <c r="E140" s="492" t="s">
        <v>718</v>
      </c>
    </row>
    <row r="141" spans="1:5">
      <c r="A141" s="490" t="s">
        <v>725</v>
      </c>
      <c r="B141" s="492" t="s">
        <v>726</v>
      </c>
      <c r="C141" s="490" t="s">
        <v>727</v>
      </c>
      <c r="D141" s="490" t="s">
        <v>325</v>
      </c>
      <c r="E141" s="492" t="s">
        <v>718</v>
      </c>
    </row>
    <row r="142" spans="1:5">
      <c r="A142" s="490" t="s">
        <v>728</v>
      </c>
      <c r="B142" s="492" t="s">
        <v>729</v>
      </c>
      <c r="C142" s="490" t="s">
        <v>730</v>
      </c>
      <c r="D142" s="490" t="s">
        <v>325</v>
      </c>
      <c r="E142" s="492" t="s">
        <v>718</v>
      </c>
    </row>
    <row r="143" spans="1:5">
      <c r="A143" s="490" t="s">
        <v>731</v>
      </c>
      <c r="B143" s="492" t="s">
        <v>732</v>
      </c>
      <c r="C143" s="490" t="s">
        <v>733</v>
      </c>
      <c r="D143" s="490" t="s">
        <v>325</v>
      </c>
      <c r="E143" s="492" t="s">
        <v>718</v>
      </c>
    </row>
    <row r="144" spans="1:5">
      <c r="A144" s="490" t="s">
        <v>734</v>
      </c>
      <c r="B144" s="492" t="s">
        <v>735</v>
      </c>
      <c r="C144" s="490" t="s">
        <v>733</v>
      </c>
      <c r="D144" s="490" t="s">
        <v>329</v>
      </c>
      <c r="E144" s="492" t="s">
        <v>718</v>
      </c>
    </row>
    <row r="145" spans="1:5">
      <c r="A145" s="490" t="s">
        <v>736</v>
      </c>
      <c r="B145" s="492" t="s">
        <v>737</v>
      </c>
      <c r="C145" s="490" t="s">
        <v>738</v>
      </c>
      <c r="D145" s="490" t="s">
        <v>325</v>
      </c>
      <c r="E145" s="492" t="s">
        <v>718</v>
      </c>
    </row>
    <row r="146" spans="1:5">
      <c r="A146" s="490" t="s">
        <v>739</v>
      </c>
      <c r="B146" s="492" t="s">
        <v>740</v>
      </c>
      <c r="C146" s="490" t="s">
        <v>718</v>
      </c>
      <c r="D146" s="490" t="s">
        <v>315</v>
      </c>
      <c r="E146" s="492" t="s">
        <v>718</v>
      </c>
    </row>
    <row r="147" spans="1:5">
      <c r="A147" s="490" t="s">
        <v>741</v>
      </c>
      <c r="B147" s="492" t="s">
        <v>742</v>
      </c>
      <c r="C147" s="490" t="s">
        <v>743</v>
      </c>
      <c r="D147" s="490" t="s">
        <v>329</v>
      </c>
      <c r="E147" s="492" t="s">
        <v>718</v>
      </c>
    </row>
    <row r="148" spans="1:5">
      <c r="A148" s="490" t="s">
        <v>744</v>
      </c>
      <c r="B148" s="492" t="s">
        <v>745</v>
      </c>
      <c r="C148" s="490" t="s">
        <v>746</v>
      </c>
      <c r="D148" s="490" t="s">
        <v>325</v>
      </c>
      <c r="E148" s="492" t="s">
        <v>718</v>
      </c>
    </row>
    <row r="149" spans="1:5">
      <c r="A149" s="490" t="s">
        <v>747</v>
      </c>
      <c r="B149" s="492" t="s">
        <v>748</v>
      </c>
      <c r="C149" s="490" t="s">
        <v>749</v>
      </c>
      <c r="D149" s="490" t="s">
        <v>325</v>
      </c>
      <c r="E149" s="492" t="s">
        <v>718</v>
      </c>
    </row>
    <row r="150" spans="1:5">
      <c r="A150" s="490" t="s">
        <v>750</v>
      </c>
      <c r="B150" s="492" t="s">
        <v>751</v>
      </c>
      <c r="C150" s="490" t="s">
        <v>752</v>
      </c>
      <c r="D150" s="490" t="s">
        <v>325</v>
      </c>
      <c r="E150" s="492" t="s">
        <v>718</v>
      </c>
    </row>
    <row r="151" spans="1:5">
      <c r="A151" s="490" t="s">
        <v>753</v>
      </c>
      <c r="B151" s="492" t="s">
        <v>754</v>
      </c>
      <c r="C151" s="490" t="s">
        <v>755</v>
      </c>
      <c r="D151" s="490" t="s">
        <v>325</v>
      </c>
      <c r="E151" s="492" t="s">
        <v>718</v>
      </c>
    </row>
    <row r="152" spans="1:5">
      <c r="A152" s="490" t="s">
        <v>756</v>
      </c>
      <c r="B152" s="492" t="s">
        <v>757</v>
      </c>
      <c r="C152" s="490" t="s">
        <v>758</v>
      </c>
      <c r="D152" s="490" t="s">
        <v>315</v>
      </c>
      <c r="E152" s="492" t="s">
        <v>718</v>
      </c>
    </row>
    <row r="153" spans="1:5">
      <c r="A153" s="490" t="s">
        <v>759</v>
      </c>
      <c r="B153" s="492" t="s">
        <v>760</v>
      </c>
      <c r="C153" s="490" t="s">
        <v>761</v>
      </c>
      <c r="D153" s="490" t="s">
        <v>329</v>
      </c>
      <c r="E153" s="492" t="s">
        <v>718</v>
      </c>
    </row>
    <row r="154" spans="1:5">
      <c r="A154" s="490" t="s">
        <v>762</v>
      </c>
      <c r="B154" s="492" t="s">
        <v>763</v>
      </c>
      <c r="C154" s="490" t="s">
        <v>764</v>
      </c>
      <c r="D154" s="490" t="s">
        <v>329</v>
      </c>
      <c r="E154" s="492" t="s">
        <v>718</v>
      </c>
    </row>
    <row r="155" spans="1:5">
      <c r="A155" s="490" t="s">
        <v>765</v>
      </c>
      <c r="B155" s="492" t="s">
        <v>766</v>
      </c>
      <c r="C155" s="490" t="s">
        <v>767</v>
      </c>
      <c r="D155" s="490" t="s">
        <v>325</v>
      </c>
      <c r="E155" s="492" t="s">
        <v>718</v>
      </c>
    </row>
    <row r="156" spans="1:5">
      <c r="A156" s="490" t="s">
        <v>768</v>
      </c>
      <c r="B156" s="492" t="s">
        <v>769</v>
      </c>
      <c r="C156" s="490" t="s">
        <v>770</v>
      </c>
      <c r="D156" s="490" t="s">
        <v>325</v>
      </c>
      <c r="E156" s="492" t="s">
        <v>718</v>
      </c>
    </row>
    <row r="157" spans="1:5">
      <c r="A157" s="490" t="s">
        <v>771</v>
      </c>
      <c r="B157" s="492" t="s">
        <v>772</v>
      </c>
      <c r="C157" s="490" t="s">
        <v>773</v>
      </c>
      <c r="D157" s="490" t="s">
        <v>325</v>
      </c>
      <c r="E157" s="492" t="s">
        <v>718</v>
      </c>
    </row>
    <row r="158" spans="1:5">
      <c r="A158" s="490" t="s">
        <v>774</v>
      </c>
      <c r="B158" s="492" t="s">
        <v>775</v>
      </c>
      <c r="C158" s="490" t="s">
        <v>776</v>
      </c>
      <c r="D158" s="490" t="s">
        <v>325</v>
      </c>
      <c r="E158" s="492" t="s">
        <v>718</v>
      </c>
    </row>
    <row r="159" spans="1:5">
      <c r="A159" s="490" t="s">
        <v>777</v>
      </c>
      <c r="B159" s="492" t="s">
        <v>778</v>
      </c>
      <c r="C159" s="490" t="s">
        <v>779</v>
      </c>
      <c r="D159" s="490" t="s">
        <v>325</v>
      </c>
      <c r="E159" s="492" t="s">
        <v>718</v>
      </c>
    </row>
    <row r="160" spans="1:5">
      <c r="A160" s="490" t="s">
        <v>780</v>
      </c>
      <c r="B160" s="492" t="s">
        <v>781</v>
      </c>
      <c r="C160" s="490" t="s">
        <v>782</v>
      </c>
      <c r="D160" s="490" t="s">
        <v>325</v>
      </c>
      <c r="E160" s="492" t="s">
        <v>718</v>
      </c>
    </row>
    <row r="161" spans="1:5">
      <c r="A161" s="490" t="s">
        <v>783</v>
      </c>
      <c r="B161" s="492" t="s">
        <v>784</v>
      </c>
      <c r="C161" s="490" t="s">
        <v>785</v>
      </c>
      <c r="D161" s="490" t="s">
        <v>325</v>
      </c>
      <c r="E161" s="492" t="s">
        <v>718</v>
      </c>
    </row>
    <row r="162" spans="1:5">
      <c r="A162" s="490" t="s">
        <v>786</v>
      </c>
      <c r="B162" s="492" t="s">
        <v>787</v>
      </c>
      <c r="C162" s="490" t="s">
        <v>788</v>
      </c>
      <c r="D162" s="490" t="s">
        <v>325</v>
      </c>
      <c r="E162" s="492" t="s">
        <v>718</v>
      </c>
    </row>
    <row r="163" spans="1:5">
      <c r="A163" s="490" t="s">
        <v>789</v>
      </c>
      <c r="B163" s="492" t="s">
        <v>790</v>
      </c>
      <c r="C163" s="490" t="s">
        <v>791</v>
      </c>
      <c r="D163" s="490" t="s">
        <v>325</v>
      </c>
      <c r="E163" s="492" t="s">
        <v>718</v>
      </c>
    </row>
    <row r="164" spans="1:5">
      <c r="A164" s="490" t="s">
        <v>792</v>
      </c>
      <c r="B164" s="492" t="s">
        <v>793</v>
      </c>
      <c r="C164" s="490" t="s">
        <v>794</v>
      </c>
      <c r="D164" s="490" t="s">
        <v>325</v>
      </c>
      <c r="E164" s="492" t="s">
        <v>718</v>
      </c>
    </row>
    <row r="165" spans="1:5">
      <c r="A165" s="490" t="s">
        <v>795</v>
      </c>
      <c r="B165" s="492" t="s">
        <v>796</v>
      </c>
      <c r="C165" s="490" t="s">
        <v>797</v>
      </c>
      <c r="D165" s="490" t="s">
        <v>329</v>
      </c>
      <c r="E165" s="492" t="s">
        <v>718</v>
      </c>
    </row>
    <row r="166" spans="1:5">
      <c r="A166" s="490" t="s">
        <v>798</v>
      </c>
      <c r="B166" s="492" t="s">
        <v>799</v>
      </c>
      <c r="C166" s="490" t="s">
        <v>800</v>
      </c>
      <c r="D166" s="490" t="s">
        <v>325</v>
      </c>
      <c r="E166" s="492" t="s">
        <v>718</v>
      </c>
    </row>
    <row r="167" spans="1:5">
      <c r="A167" s="490" t="s">
        <v>801</v>
      </c>
      <c r="B167" s="492" t="s">
        <v>802</v>
      </c>
      <c r="C167" s="490" t="s">
        <v>803</v>
      </c>
      <c r="D167" s="490" t="s">
        <v>325</v>
      </c>
      <c r="E167" s="492" t="s">
        <v>718</v>
      </c>
    </row>
    <row r="168" spans="1:5">
      <c r="A168" s="490" t="s">
        <v>804</v>
      </c>
      <c r="B168" s="492" t="s">
        <v>805</v>
      </c>
      <c r="C168" s="490" t="s">
        <v>806</v>
      </c>
      <c r="D168" s="490" t="s">
        <v>325</v>
      </c>
      <c r="E168" s="492" t="s">
        <v>718</v>
      </c>
    </row>
    <row r="169" spans="1:5">
      <c r="A169" s="490" t="s">
        <v>807</v>
      </c>
      <c r="B169" s="492" t="s">
        <v>808</v>
      </c>
      <c r="C169" s="490" t="s">
        <v>809</v>
      </c>
      <c r="D169" s="490" t="s">
        <v>325</v>
      </c>
      <c r="E169" s="492" t="s">
        <v>718</v>
      </c>
    </row>
    <row r="170" spans="1:5">
      <c r="A170" s="490" t="s">
        <v>810</v>
      </c>
      <c r="B170" s="492" t="s">
        <v>811</v>
      </c>
      <c r="C170" s="490" t="s">
        <v>812</v>
      </c>
      <c r="D170" s="490" t="s">
        <v>325</v>
      </c>
      <c r="E170" s="492" t="s">
        <v>718</v>
      </c>
    </row>
    <row r="171" spans="1:5">
      <c r="A171" s="490" t="s">
        <v>813</v>
      </c>
      <c r="B171" s="492" t="s">
        <v>814</v>
      </c>
      <c r="C171" s="490" t="s">
        <v>815</v>
      </c>
      <c r="D171" s="490" t="s">
        <v>325</v>
      </c>
      <c r="E171" s="492" t="s">
        <v>718</v>
      </c>
    </row>
    <row r="172" spans="1:5">
      <c r="A172" s="490" t="s">
        <v>816</v>
      </c>
      <c r="B172" s="492" t="s">
        <v>817</v>
      </c>
      <c r="C172" s="490" t="s">
        <v>818</v>
      </c>
      <c r="D172" s="490" t="s">
        <v>329</v>
      </c>
      <c r="E172" s="492" t="s">
        <v>718</v>
      </c>
    </row>
    <row r="173" spans="1:5">
      <c r="A173" s="490" t="s">
        <v>819</v>
      </c>
      <c r="B173" s="492" t="s">
        <v>820</v>
      </c>
      <c r="C173" s="490" t="s">
        <v>821</v>
      </c>
      <c r="D173" s="490" t="s">
        <v>329</v>
      </c>
      <c r="E173" s="492" t="s">
        <v>718</v>
      </c>
    </row>
    <row r="174" spans="1:5">
      <c r="A174" s="490" t="s">
        <v>822</v>
      </c>
      <c r="B174" s="492" t="s">
        <v>823</v>
      </c>
      <c r="C174" s="490" t="s">
        <v>824</v>
      </c>
      <c r="D174" s="490" t="s">
        <v>329</v>
      </c>
      <c r="E174" s="492" t="s">
        <v>718</v>
      </c>
    </row>
    <row r="175" spans="1:5">
      <c r="A175" s="490" t="s">
        <v>825</v>
      </c>
      <c r="B175" s="492" t="s">
        <v>826</v>
      </c>
      <c r="C175" s="490" t="s">
        <v>827</v>
      </c>
      <c r="D175" s="490" t="s">
        <v>325</v>
      </c>
      <c r="E175" s="492" t="s">
        <v>718</v>
      </c>
    </row>
    <row r="176" spans="1:5">
      <c r="A176" s="490" t="s">
        <v>828</v>
      </c>
      <c r="B176" s="491" t="s">
        <v>829</v>
      </c>
      <c r="C176" s="490" t="s">
        <v>830</v>
      </c>
      <c r="D176" s="490" t="s">
        <v>311</v>
      </c>
      <c r="E176" s="492" t="s">
        <v>830</v>
      </c>
    </row>
    <row r="177" spans="1:5">
      <c r="A177" s="490" t="s">
        <v>831</v>
      </c>
      <c r="B177" s="492" t="s">
        <v>832</v>
      </c>
      <c r="C177" s="490" t="s">
        <v>833</v>
      </c>
      <c r="D177" s="490" t="s">
        <v>325</v>
      </c>
      <c r="E177" s="492" t="s">
        <v>830</v>
      </c>
    </row>
    <row r="178" spans="1:5">
      <c r="A178" s="490" t="s">
        <v>834</v>
      </c>
      <c r="B178" s="492" t="s">
        <v>835</v>
      </c>
      <c r="C178" s="490" t="s">
        <v>836</v>
      </c>
      <c r="D178" s="490" t="s">
        <v>315</v>
      </c>
      <c r="E178" s="492" t="s">
        <v>830</v>
      </c>
    </row>
    <row r="179" spans="1:5">
      <c r="A179" s="490" t="s">
        <v>837</v>
      </c>
      <c r="B179" s="492" t="s">
        <v>838</v>
      </c>
      <c r="C179" s="490" t="s">
        <v>839</v>
      </c>
      <c r="D179" s="490" t="s">
        <v>325</v>
      </c>
      <c r="E179" s="492" t="s">
        <v>830</v>
      </c>
    </row>
    <row r="180" spans="1:5">
      <c r="A180" s="490" t="s">
        <v>840</v>
      </c>
      <c r="B180" s="492" t="s">
        <v>841</v>
      </c>
      <c r="C180" s="490" t="s">
        <v>842</v>
      </c>
      <c r="D180" s="490" t="s">
        <v>329</v>
      </c>
      <c r="E180" s="492" t="s">
        <v>830</v>
      </c>
    </row>
    <row r="181" spans="1:5">
      <c r="A181" s="490" t="s">
        <v>843</v>
      </c>
      <c r="B181" s="492" t="s">
        <v>844</v>
      </c>
      <c r="C181" s="490" t="s">
        <v>845</v>
      </c>
      <c r="D181" s="490" t="s">
        <v>329</v>
      </c>
      <c r="E181" s="492" t="s">
        <v>830</v>
      </c>
    </row>
    <row r="182" spans="1:5">
      <c r="A182" s="490" t="s">
        <v>846</v>
      </c>
      <c r="B182" s="492" t="s">
        <v>847</v>
      </c>
      <c r="C182" s="490" t="s">
        <v>848</v>
      </c>
      <c r="D182" s="490" t="s">
        <v>329</v>
      </c>
      <c r="E182" s="492" t="s">
        <v>830</v>
      </c>
    </row>
    <row r="183" spans="1:5">
      <c r="A183" s="490" t="s">
        <v>849</v>
      </c>
      <c r="B183" s="492" t="s">
        <v>850</v>
      </c>
      <c r="C183" s="490" t="s">
        <v>851</v>
      </c>
      <c r="D183" s="490" t="s">
        <v>315</v>
      </c>
      <c r="E183" s="492" t="s">
        <v>830</v>
      </c>
    </row>
    <row r="184" spans="1:5">
      <c r="A184" s="490" t="s">
        <v>852</v>
      </c>
      <c r="B184" s="492" t="s">
        <v>853</v>
      </c>
      <c r="C184" s="490" t="s">
        <v>854</v>
      </c>
      <c r="D184" s="490" t="s">
        <v>315</v>
      </c>
      <c r="E184" s="492" t="s">
        <v>830</v>
      </c>
    </row>
    <row r="185" spans="1:5">
      <c r="A185" s="490" t="s">
        <v>855</v>
      </c>
      <c r="B185" s="492" t="s">
        <v>856</v>
      </c>
      <c r="C185" s="490" t="s">
        <v>857</v>
      </c>
      <c r="D185" s="490" t="s">
        <v>315</v>
      </c>
      <c r="E185" s="492" t="s">
        <v>830</v>
      </c>
    </row>
    <row r="186" spans="1:5">
      <c r="A186" s="490" t="s">
        <v>858</v>
      </c>
      <c r="B186" s="492" t="s">
        <v>859</v>
      </c>
      <c r="C186" s="490" t="s">
        <v>860</v>
      </c>
      <c r="D186" s="490" t="s">
        <v>325</v>
      </c>
      <c r="E186" s="492" t="s">
        <v>830</v>
      </c>
    </row>
    <row r="187" spans="1:5">
      <c r="A187" s="490" t="s">
        <v>861</v>
      </c>
      <c r="B187" s="492" t="s">
        <v>862</v>
      </c>
      <c r="C187" s="490" t="s">
        <v>863</v>
      </c>
      <c r="D187" s="490" t="s">
        <v>329</v>
      </c>
      <c r="E187" s="492" t="s">
        <v>830</v>
      </c>
    </row>
    <row r="188" spans="1:5">
      <c r="A188" s="490" t="s">
        <v>864</v>
      </c>
      <c r="B188" s="492" t="s">
        <v>865</v>
      </c>
      <c r="C188" s="490" t="s">
        <v>866</v>
      </c>
      <c r="D188" s="490" t="s">
        <v>325</v>
      </c>
      <c r="E188" s="492" t="s">
        <v>830</v>
      </c>
    </row>
    <row r="189" spans="1:5">
      <c r="A189" s="490" t="s">
        <v>867</v>
      </c>
      <c r="B189" s="492" t="s">
        <v>868</v>
      </c>
      <c r="C189" s="490" t="s">
        <v>869</v>
      </c>
      <c r="D189" s="490" t="s">
        <v>325</v>
      </c>
      <c r="E189" s="492" t="s">
        <v>830</v>
      </c>
    </row>
    <row r="190" spans="1:5">
      <c r="A190" s="490" t="s">
        <v>870</v>
      </c>
      <c r="B190" s="492" t="s">
        <v>871</v>
      </c>
      <c r="C190" s="490" t="s">
        <v>872</v>
      </c>
      <c r="D190" s="490" t="s">
        <v>315</v>
      </c>
      <c r="E190" s="492" t="s">
        <v>830</v>
      </c>
    </row>
    <row r="191" spans="1:5">
      <c r="A191" s="490" t="s">
        <v>873</v>
      </c>
      <c r="B191" s="492" t="s">
        <v>874</v>
      </c>
      <c r="C191" s="490" t="s">
        <v>875</v>
      </c>
      <c r="D191" s="490" t="s">
        <v>325</v>
      </c>
      <c r="E191" s="492" t="s">
        <v>830</v>
      </c>
    </row>
    <row r="192" spans="1:5">
      <c r="A192" s="490" t="s">
        <v>876</v>
      </c>
      <c r="B192" s="492" t="s">
        <v>877</v>
      </c>
      <c r="C192" s="490" t="s">
        <v>878</v>
      </c>
      <c r="D192" s="490" t="s">
        <v>325</v>
      </c>
      <c r="E192" s="492" t="s">
        <v>830</v>
      </c>
    </row>
    <row r="193" spans="1:5">
      <c r="A193" s="490" t="s">
        <v>879</v>
      </c>
      <c r="B193" s="491" t="s">
        <v>880</v>
      </c>
      <c r="C193" s="490" t="s">
        <v>881</v>
      </c>
      <c r="D193" s="490" t="s">
        <v>311</v>
      </c>
      <c r="E193" s="492" t="s">
        <v>881</v>
      </c>
    </row>
    <row r="194" spans="1:5">
      <c r="A194" s="490" t="s">
        <v>882</v>
      </c>
      <c r="B194" s="492" t="s">
        <v>883</v>
      </c>
      <c r="C194" s="490" t="s">
        <v>884</v>
      </c>
      <c r="D194" s="490" t="s">
        <v>315</v>
      </c>
      <c r="E194" s="492" t="s">
        <v>881</v>
      </c>
    </row>
    <row r="195" spans="1:5">
      <c r="A195" s="490" t="s">
        <v>885</v>
      </c>
      <c r="B195" s="492" t="s">
        <v>886</v>
      </c>
      <c r="C195" s="490" t="s">
        <v>108</v>
      </c>
      <c r="D195" s="490" t="s">
        <v>329</v>
      </c>
      <c r="E195" s="492" t="s">
        <v>881</v>
      </c>
    </row>
    <row r="196" spans="1:5">
      <c r="A196" s="490" t="s">
        <v>887</v>
      </c>
      <c r="B196" s="492" t="s">
        <v>888</v>
      </c>
      <c r="C196" s="490" t="s">
        <v>889</v>
      </c>
      <c r="D196" s="490" t="s">
        <v>329</v>
      </c>
      <c r="E196" s="492" t="s">
        <v>881</v>
      </c>
    </row>
    <row r="197" spans="1:5">
      <c r="A197" s="490" t="s">
        <v>890</v>
      </c>
      <c r="B197" s="492" t="s">
        <v>891</v>
      </c>
      <c r="C197" s="490" t="s">
        <v>892</v>
      </c>
      <c r="D197" s="490" t="s">
        <v>329</v>
      </c>
      <c r="E197" s="492" t="s">
        <v>881</v>
      </c>
    </row>
    <row r="198" spans="1:5">
      <c r="A198" s="490" t="s">
        <v>893</v>
      </c>
      <c r="B198" s="492" t="s">
        <v>894</v>
      </c>
      <c r="C198" s="490" t="s">
        <v>895</v>
      </c>
      <c r="D198" s="490" t="s">
        <v>329</v>
      </c>
      <c r="E198" s="492" t="s">
        <v>881</v>
      </c>
    </row>
    <row r="199" spans="1:5">
      <c r="A199" s="490" t="s">
        <v>896</v>
      </c>
      <c r="B199" s="492" t="s">
        <v>897</v>
      </c>
      <c r="C199" s="490" t="s">
        <v>898</v>
      </c>
      <c r="D199" s="490" t="s">
        <v>329</v>
      </c>
      <c r="E199" s="492" t="s">
        <v>881</v>
      </c>
    </row>
    <row r="200" spans="1:5">
      <c r="A200" s="490" t="s">
        <v>899</v>
      </c>
      <c r="B200" s="492" t="s">
        <v>900</v>
      </c>
      <c r="C200" s="490" t="s">
        <v>901</v>
      </c>
      <c r="D200" s="490" t="s">
        <v>329</v>
      </c>
      <c r="E200" s="492" t="s">
        <v>881</v>
      </c>
    </row>
    <row r="201" spans="1:5">
      <c r="A201" s="490" t="s">
        <v>902</v>
      </c>
      <c r="B201" s="492" t="s">
        <v>903</v>
      </c>
      <c r="C201" s="490" t="s">
        <v>904</v>
      </c>
      <c r="D201" s="490" t="s">
        <v>329</v>
      </c>
      <c r="E201" s="492" t="s">
        <v>881</v>
      </c>
    </row>
    <row r="202" spans="1:5">
      <c r="A202" s="490" t="s">
        <v>905</v>
      </c>
      <c r="B202" s="492" t="s">
        <v>906</v>
      </c>
      <c r="C202" s="490" t="s">
        <v>907</v>
      </c>
      <c r="D202" s="490" t="s">
        <v>329</v>
      </c>
      <c r="E202" s="492" t="s">
        <v>881</v>
      </c>
    </row>
    <row r="203" spans="1:5">
      <c r="A203" s="490" t="s">
        <v>908</v>
      </c>
      <c r="B203" s="492" t="s">
        <v>909</v>
      </c>
      <c r="C203" s="490" t="s">
        <v>910</v>
      </c>
      <c r="D203" s="490" t="s">
        <v>315</v>
      </c>
      <c r="E203" s="492" t="s">
        <v>881</v>
      </c>
    </row>
    <row r="204" spans="1:5">
      <c r="A204" s="490" t="s">
        <v>911</v>
      </c>
      <c r="B204" s="492" t="s">
        <v>912</v>
      </c>
      <c r="C204" s="490" t="s">
        <v>913</v>
      </c>
      <c r="D204" s="490" t="s">
        <v>325</v>
      </c>
      <c r="E204" s="492" t="s">
        <v>881</v>
      </c>
    </row>
    <row r="205" spans="1:5">
      <c r="A205" s="490" t="s">
        <v>914</v>
      </c>
      <c r="B205" s="492" t="s">
        <v>915</v>
      </c>
      <c r="C205" s="490" t="s">
        <v>916</v>
      </c>
      <c r="D205" s="490" t="s">
        <v>329</v>
      </c>
      <c r="E205" s="492" t="s">
        <v>881</v>
      </c>
    </row>
    <row r="206" spans="1:5">
      <c r="A206" s="490" t="s">
        <v>917</v>
      </c>
      <c r="B206" s="492" t="s">
        <v>918</v>
      </c>
      <c r="C206" s="490" t="s">
        <v>919</v>
      </c>
      <c r="D206" s="490" t="s">
        <v>329</v>
      </c>
      <c r="E206" s="492" t="s">
        <v>881</v>
      </c>
    </row>
    <row r="207" spans="1:5">
      <c r="A207" s="490" t="s">
        <v>920</v>
      </c>
      <c r="B207" s="492" t="s">
        <v>921</v>
      </c>
      <c r="C207" s="490" t="s">
        <v>922</v>
      </c>
      <c r="D207" s="490" t="s">
        <v>315</v>
      </c>
      <c r="E207" s="492" t="s">
        <v>881</v>
      </c>
    </row>
    <row r="208" spans="1:5">
      <c r="A208" s="490" t="s">
        <v>923</v>
      </c>
      <c r="B208" s="491" t="s">
        <v>924</v>
      </c>
      <c r="C208" s="490" t="s">
        <v>925</v>
      </c>
      <c r="D208" s="490" t="s">
        <v>311</v>
      </c>
      <c r="E208" s="492" t="s">
        <v>925</v>
      </c>
    </row>
    <row r="209" spans="1:5">
      <c r="A209" s="490" t="s">
        <v>926</v>
      </c>
      <c r="B209" s="492" t="s">
        <v>927</v>
      </c>
      <c r="C209" s="490" t="s">
        <v>928</v>
      </c>
      <c r="D209" s="490" t="s">
        <v>329</v>
      </c>
      <c r="E209" s="492" t="s">
        <v>925</v>
      </c>
    </row>
    <row r="210" spans="1:5">
      <c r="A210" s="490" t="s">
        <v>929</v>
      </c>
      <c r="B210" s="492" t="s">
        <v>930</v>
      </c>
      <c r="C210" s="490" t="s">
        <v>931</v>
      </c>
      <c r="D210" s="490" t="s">
        <v>329</v>
      </c>
      <c r="E210" s="492" t="s">
        <v>925</v>
      </c>
    </row>
    <row r="211" spans="1:5">
      <c r="A211" s="490" t="s">
        <v>932</v>
      </c>
      <c r="B211" s="492" t="s">
        <v>933</v>
      </c>
      <c r="C211" s="490" t="s">
        <v>934</v>
      </c>
      <c r="D211" s="490" t="s">
        <v>329</v>
      </c>
      <c r="E211" s="492" t="s">
        <v>925</v>
      </c>
    </row>
    <row r="212" spans="1:5">
      <c r="A212" s="490" t="s">
        <v>935</v>
      </c>
      <c r="B212" s="492" t="s">
        <v>936</v>
      </c>
      <c r="C212" s="490" t="s">
        <v>937</v>
      </c>
      <c r="D212" s="490" t="s">
        <v>329</v>
      </c>
      <c r="E212" s="492" t="s">
        <v>925</v>
      </c>
    </row>
    <row r="213" spans="1:5">
      <c r="A213" s="490" t="s">
        <v>938</v>
      </c>
      <c r="B213" s="492" t="s">
        <v>939</v>
      </c>
      <c r="C213" s="490" t="s">
        <v>940</v>
      </c>
      <c r="D213" s="490" t="s">
        <v>315</v>
      </c>
      <c r="E213" s="492" t="s">
        <v>925</v>
      </c>
    </row>
    <row r="214" spans="1:5">
      <c r="A214" s="490" t="s">
        <v>941</v>
      </c>
      <c r="B214" s="492" t="s">
        <v>942</v>
      </c>
      <c r="C214" s="490" t="s">
        <v>943</v>
      </c>
      <c r="D214" s="490" t="s">
        <v>329</v>
      </c>
      <c r="E214" s="492" t="s">
        <v>925</v>
      </c>
    </row>
    <row r="215" spans="1:5">
      <c r="A215" s="490" t="s">
        <v>944</v>
      </c>
      <c r="B215" s="492" t="s">
        <v>945</v>
      </c>
      <c r="C215" s="490" t="s">
        <v>895</v>
      </c>
      <c r="D215" s="490" t="s">
        <v>329</v>
      </c>
      <c r="E215" s="492" t="s">
        <v>925</v>
      </c>
    </row>
    <row r="216" spans="1:5">
      <c r="A216" s="490" t="s">
        <v>946</v>
      </c>
      <c r="B216" s="492" t="s">
        <v>947</v>
      </c>
      <c r="C216" s="490" t="s">
        <v>948</v>
      </c>
      <c r="D216" s="490" t="s">
        <v>329</v>
      </c>
      <c r="E216" s="492" t="s">
        <v>925</v>
      </c>
    </row>
    <row r="217" spans="1:5">
      <c r="A217" s="490" t="s">
        <v>949</v>
      </c>
      <c r="B217" s="492" t="s">
        <v>950</v>
      </c>
      <c r="C217" s="490" t="s">
        <v>951</v>
      </c>
      <c r="D217" s="490" t="s">
        <v>329</v>
      </c>
      <c r="E217" s="492" t="s">
        <v>925</v>
      </c>
    </row>
    <row r="218" spans="1:5">
      <c r="A218" s="490" t="s">
        <v>952</v>
      </c>
      <c r="B218" s="492" t="s">
        <v>953</v>
      </c>
      <c r="C218" s="490" t="s">
        <v>954</v>
      </c>
      <c r="D218" s="490" t="s">
        <v>329</v>
      </c>
      <c r="E218" s="492" t="s">
        <v>925</v>
      </c>
    </row>
    <row r="219" spans="1:5">
      <c r="A219" s="490" t="s">
        <v>955</v>
      </c>
      <c r="B219" s="492" t="s">
        <v>956</v>
      </c>
      <c r="C219" s="490" t="s">
        <v>957</v>
      </c>
      <c r="D219" s="490" t="s">
        <v>329</v>
      </c>
      <c r="E219" s="492" t="s">
        <v>925</v>
      </c>
    </row>
    <row r="220" spans="1:5">
      <c r="A220" s="490" t="s">
        <v>958</v>
      </c>
      <c r="B220" s="492" t="s">
        <v>959</v>
      </c>
      <c r="C220" s="490" t="s">
        <v>960</v>
      </c>
      <c r="D220" s="490" t="s">
        <v>329</v>
      </c>
      <c r="E220" s="492" t="s">
        <v>925</v>
      </c>
    </row>
    <row r="221" spans="1:5">
      <c r="A221" s="490" t="s">
        <v>961</v>
      </c>
      <c r="B221" s="492" t="s">
        <v>962</v>
      </c>
      <c r="C221" s="490" t="s">
        <v>963</v>
      </c>
      <c r="D221" s="490" t="s">
        <v>329</v>
      </c>
      <c r="E221" s="492" t="s">
        <v>925</v>
      </c>
    </row>
    <row r="222" spans="1:5">
      <c r="A222" s="490" t="s">
        <v>964</v>
      </c>
      <c r="B222" s="492" t="s">
        <v>965</v>
      </c>
      <c r="C222" s="490" t="s">
        <v>966</v>
      </c>
      <c r="D222" s="490" t="s">
        <v>315</v>
      </c>
      <c r="E222" s="492" t="s">
        <v>925</v>
      </c>
    </row>
    <row r="223" spans="1:5">
      <c r="A223" s="490" t="s">
        <v>967</v>
      </c>
      <c r="B223" s="492" t="s">
        <v>968</v>
      </c>
      <c r="C223" s="490" t="s">
        <v>969</v>
      </c>
      <c r="D223" s="490" t="s">
        <v>325</v>
      </c>
      <c r="E223" s="492" t="s">
        <v>925</v>
      </c>
    </row>
    <row r="224" spans="1:5">
      <c r="A224" s="490" t="s">
        <v>970</v>
      </c>
      <c r="B224" s="492" t="s">
        <v>971</v>
      </c>
      <c r="C224" s="490" t="s">
        <v>972</v>
      </c>
      <c r="D224" s="490" t="s">
        <v>329</v>
      </c>
      <c r="E224" s="492" t="s">
        <v>925</v>
      </c>
    </row>
    <row r="225" spans="1:5">
      <c r="A225" s="490" t="s">
        <v>973</v>
      </c>
      <c r="B225" s="492" t="s">
        <v>974</v>
      </c>
      <c r="C225" s="490" t="s">
        <v>975</v>
      </c>
      <c r="D225" s="490" t="s">
        <v>315</v>
      </c>
      <c r="E225" s="492" t="s">
        <v>925</v>
      </c>
    </row>
    <row r="226" spans="1:5">
      <c r="A226" s="490" t="s">
        <v>976</v>
      </c>
      <c r="B226" s="492" t="s">
        <v>977</v>
      </c>
      <c r="C226" s="490" t="s">
        <v>978</v>
      </c>
      <c r="D226" s="490" t="s">
        <v>325</v>
      </c>
      <c r="E226" s="492" t="s">
        <v>925</v>
      </c>
    </row>
    <row r="227" spans="1:5">
      <c r="A227" s="490" t="s">
        <v>979</v>
      </c>
      <c r="B227" s="492" t="s">
        <v>980</v>
      </c>
      <c r="C227" s="490" t="s">
        <v>981</v>
      </c>
      <c r="D227" s="490" t="s">
        <v>537</v>
      </c>
      <c r="E227" s="492" t="s">
        <v>925</v>
      </c>
    </row>
    <row r="228" spans="1:5">
      <c r="A228" s="490" t="s">
        <v>982</v>
      </c>
      <c r="B228" s="492" t="s">
        <v>983</v>
      </c>
      <c r="C228" s="490" t="s">
        <v>984</v>
      </c>
      <c r="D228" s="490" t="s">
        <v>329</v>
      </c>
      <c r="E228" s="492" t="s">
        <v>925</v>
      </c>
    </row>
    <row r="229" spans="1:5">
      <c r="A229" s="490" t="s">
        <v>985</v>
      </c>
      <c r="B229" s="492" t="s">
        <v>986</v>
      </c>
      <c r="C229" s="490" t="s">
        <v>987</v>
      </c>
      <c r="D229" s="490" t="s">
        <v>329</v>
      </c>
      <c r="E229" s="492" t="s">
        <v>925</v>
      </c>
    </row>
    <row r="230" spans="1:5">
      <c r="A230" s="490" t="s">
        <v>988</v>
      </c>
      <c r="B230" s="492" t="s">
        <v>989</v>
      </c>
      <c r="C230" s="490" t="s">
        <v>990</v>
      </c>
      <c r="D230" s="490" t="s">
        <v>329</v>
      </c>
      <c r="E230" s="492" t="s">
        <v>925</v>
      </c>
    </row>
    <row r="231" spans="1:5">
      <c r="A231" s="490" t="s">
        <v>991</v>
      </c>
      <c r="B231" s="491" t="s">
        <v>992</v>
      </c>
      <c r="C231" s="490" t="s">
        <v>761</v>
      </c>
      <c r="D231" s="490" t="s">
        <v>311</v>
      </c>
      <c r="E231" s="492" t="s">
        <v>761</v>
      </c>
    </row>
    <row r="232" spans="1:5">
      <c r="A232" s="490" t="s">
        <v>993</v>
      </c>
      <c r="B232" s="492" t="s">
        <v>994</v>
      </c>
      <c r="C232" s="490" t="s">
        <v>995</v>
      </c>
      <c r="D232" s="490" t="s">
        <v>325</v>
      </c>
      <c r="E232" s="492" t="s">
        <v>761</v>
      </c>
    </row>
    <row r="233" spans="1:5">
      <c r="A233" s="490" t="s">
        <v>996</v>
      </c>
      <c r="B233" s="492" t="s">
        <v>997</v>
      </c>
      <c r="C233" s="490" t="s">
        <v>998</v>
      </c>
      <c r="D233" s="490" t="s">
        <v>329</v>
      </c>
      <c r="E233" s="492" t="s">
        <v>761</v>
      </c>
    </row>
    <row r="234" spans="1:5">
      <c r="A234" s="490" t="s">
        <v>999</v>
      </c>
      <c r="B234" s="492" t="s">
        <v>1000</v>
      </c>
      <c r="C234" s="490" t="s">
        <v>1001</v>
      </c>
      <c r="D234" s="490" t="s">
        <v>329</v>
      </c>
      <c r="E234" s="492" t="s">
        <v>761</v>
      </c>
    </row>
    <row r="235" spans="1:5">
      <c r="A235" s="490" t="s">
        <v>1002</v>
      </c>
      <c r="B235" s="492" t="s">
        <v>1003</v>
      </c>
      <c r="C235" s="490" t="s">
        <v>1004</v>
      </c>
      <c r="D235" s="490" t="s">
        <v>329</v>
      </c>
      <c r="E235" s="492" t="s">
        <v>761</v>
      </c>
    </row>
    <row r="236" spans="1:5">
      <c r="A236" s="490" t="s">
        <v>1005</v>
      </c>
      <c r="B236" s="492" t="s">
        <v>1006</v>
      </c>
      <c r="C236" s="490" t="s">
        <v>1007</v>
      </c>
      <c r="D236" s="490" t="s">
        <v>329</v>
      </c>
      <c r="E236" s="492" t="s">
        <v>761</v>
      </c>
    </row>
    <row r="237" spans="1:5">
      <c r="A237" s="490" t="s">
        <v>1008</v>
      </c>
      <c r="B237" s="492" t="s">
        <v>1009</v>
      </c>
      <c r="C237" s="490" t="s">
        <v>1010</v>
      </c>
      <c r="D237" s="490" t="s">
        <v>325</v>
      </c>
      <c r="E237" s="492" t="s">
        <v>761</v>
      </c>
    </row>
    <row r="238" spans="1:5">
      <c r="A238" s="490" t="s">
        <v>1011</v>
      </c>
      <c r="B238" s="492" t="s">
        <v>1012</v>
      </c>
      <c r="C238" s="490" t="s">
        <v>898</v>
      </c>
      <c r="D238" s="490" t="s">
        <v>329</v>
      </c>
      <c r="E238" s="492" t="s">
        <v>761</v>
      </c>
    </row>
    <row r="239" spans="1:5">
      <c r="A239" s="490" t="s">
        <v>1013</v>
      </c>
      <c r="B239" s="492" t="s">
        <v>1014</v>
      </c>
      <c r="C239" s="490" t="s">
        <v>1015</v>
      </c>
      <c r="D239" s="490" t="s">
        <v>329</v>
      </c>
      <c r="E239" s="492" t="s">
        <v>761</v>
      </c>
    </row>
    <row r="240" spans="1:5">
      <c r="A240" s="490" t="s">
        <v>1016</v>
      </c>
      <c r="B240" s="492" t="s">
        <v>1017</v>
      </c>
      <c r="C240" s="490" t="s">
        <v>1018</v>
      </c>
      <c r="D240" s="490" t="s">
        <v>329</v>
      </c>
      <c r="E240" s="492" t="s">
        <v>761</v>
      </c>
    </row>
    <row r="241" spans="1:5">
      <c r="A241" s="490" t="s">
        <v>1019</v>
      </c>
      <c r="B241" s="492" t="s">
        <v>1020</v>
      </c>
      <c r="C241" s="490" t="s">
        <v>1021</v>
      </c>
      <c r="D241" s="490" t="s">
        <v>329</v>
      </c>
      <c r="E241" s="492" t="s">
        <v>761</v>
      </c>
    </row>
    <row r="242" spans="1:5">
      <c r="A242" s="490" t="s">
        <v>1022</v>
      </c>
      <c r="B242" s="492" t="s">
        <v>1023</v>
      </c>
      <c r="C242" s="490" t="s">
        <v>1024</v>
      </c>
      <c r="D242" s="490" t="s">
        <v>329</v>
      </c>
      <c r="E242" s="492" t="s">
        <v>761</v>
      </c>
    </row>
    <row r="243" spans="1:5">
      <c r="A243" s="490" t="s">
        <v>1025</v>
      </c>
      <c r="B243" s="492" t="s">
        <v>1026</v>
      </c>
      <c r="C243" s="490" t="s">
        <v>1027</v>
      </c>
      <c r="D243" s="490" t="s">
        <v>325</v>
      </c>
      <c r="E243" s="492" t="s">
        <v>761</v>
      </c>
    </row>
    <row r="244" spans="1:5">
      <c r="A244" s="490" t="s">
        <v>1028</v>
      </c>
      <c r="B244" s="492" t="s">
        <v>1029</v>
      </c>
      <c r="C244" s="490" t="s">
        <v>1030</v>
      </c>
      <c r="D244" s="490" t="s">
        <v>325</v>
      </c>
      <c r="E244" s="492" t="s">
        <v>761</v>
      </c>
    </row>
    <row r="245" spans="1:5">
      <c r="A245" s="490" t="s">
        <v>1031</v>
      </c>
      <c r="B245" s="492" t="s">
        <v>1032</v>
      </c>
      <c r="C245" s="490" t="s">
        <v>1033</v>
      </c>
      <c r="D245" s="490" t="s">
        <v>325</v>
      </c>
      <c r="E245" s="492" t="s">
        <v>761</v>
      </c>
    </row>
    <row r="246" spans="1:5">
      <c r="A246" s="490" t="s">
        <v>1034</v>
      </c>
      <c r="B246" s="492" t="s">
        <v>1035</v>
      </c>
      <c r="C246" s="490" t="s">
        <v>1036</v>
      </c>
      <c r="D246" s="490" t="s">
        <v>325</v>
      </c>
      <c r="E246" s="492" t="s">
        <v>761</v>
      </c>
    </row>
    <row r="247" spans="1:5">
      <c r="A247" s="490" t="s">
        <v>1037</v>
      </c>
      <c r="B247" s="492" t="s">
        <v>1038</v>
      </c>
      <c r="C247" s="490" t="s">
        <v>1039</v>
      </c>
      <c r="D247" s="490" t="s">
        <v>329</v>
      </c>
      <c r="E247" s="492" t="s">
        <v>761</v>
      </c>
    </row>
    <row r="248" spans="1:5">
      <c r="A248" s="490" t="s">
        <v>1040</v>
      </c>
      <c r="B248" s="492" t="s">
        <v>1041</v>
      </c>
      <c r="C248" s="490" t="s">
        <v>1042</v>
      </c>
      <c r="D248" s="490" t="s">
        <v>325</v>
      </c>
      <c r="E248" s="492" t="s">
        <v>761</v>
      </c>
    </row>
    <row r="249" spans="1:5">
      <c r="A249" s="490" t="s">
        <v>1043</v>
      </c>
      <c r="B249" s="492" t="s">
        <v>1044</v>
      </c>
      <c r="C249" s="490" t="s">
        <v>585</v>
      </c>
      <c r="D249" s="490" t="s">
        <v>329</v>
      </c>
      <c r="E249" s="492" t="s">
        <v>761</v>
      </c>
    </row>
    <row r="250" spans="1:5">
      <c r="A250" s="490" t="s">
        <v>1045</v>
      </c>
      <c r="B250" s="492" t="s">
        <v>1046</v>
      </c>
      <c r="C250" s="490" t="s">
        <v>1047</v>
      </c>
      <c r="D250" s="490" t="s">
        <v>325</v>
      </c>
      <c r="E250" s="492" t="s">
        <v>761</v>
      </c>
    </row>
    <row r="251" spans="1:5">
      <c r="A251" s="490" t="s">
        <v>1048</v>
      </c>
      <c r="B251" s="492" t="s">
        <v>1049</v>
      </c>
      <c r="C251" s="490" t="s">
        <v>1050</v>
      </c>
      <c r="D251" s="490" t="s">
        <v>329</v>
      </c>
      <c r="E251" s="492" t="s">
        <v>761</v>
      </c>
    </row>
    <row r="252" spans="1:5">
      <c r="A252" s="490" t="s">
        <v>1051</v>
      </c>
      <c r="B252" s="492" t="s">
        <v>1052</v>
      </c>
      <c r="C252" s="490" t="s">
        <v>1053</v>
      </c>
      <c r="D252" s="490" t="s">
        <v>325</v>
      </c>
      <c r="E252" s="492" t="s">
        <v>761</v>
      </c>
    </row>
    <row r="253" spans="1:5">
      <c r="A253" s="490" t="s">
        <v>1054</v>
      </c>
      <c r="B253" s="492" t="s">
        <v>1055</v>
      </c>
      <c r="C253" s="490" t="s">
        <v>1056</v>
      </c>
      <c r="D253" s="490" t="s">
        <v>315</v>
      </c>
      <c r="E253" s="492" t="s">
        <v>761</v>
      </c>
    </row>
    <row r="254" spans="1:5">
      <c r="A254" s="490" t="s">
        <v>1057</v>
      </c>
      <c r="B254" s="492" t="s">
        <v>1058</v>
      </c>
      <c r="C254" s="490" t="s">
        <v>1059</v>
      </c>
      <c r="D254" s="490" t="s">
        <v>325</v>
      </c>
      <c r="E254" s="492" t="s">
        <v>761</v>
      </c>
    </row>
    <row r="255" spans="1:5">
      <c r="A255" s="490" t="s">
        <v>1060</v>
      </c>
      <c r="B255" s="492" t="s">
        <v>1061</v>
      </c>
      <c r="C255" s="490" t="s">
        <v>1062</v>
      </c>
      <c r="D255" s="490" t="s">
        <v>329</v>
      </c>
      <c r="E255" s="492" t="s">
        <v>761</v>
      </c>
    </row>
    <row r="256" spans="1:5">
      <c r="A256" s="490" t="s">
        <v>1063</v>
      </c>
      <c r="B256" s="491" t="s">
        <v>1064</v>
      </c>
      <c r="C256" s="490" t="s">
        <v>1065</v>
      </c>
      <c r="D256" s="490" t="s">
        <v>311</v>
      </c>
      <c r="E256" s="492" t="s">
        <v>1065</v>
      </c>
    </row>
    <row r="257" spans="1:5">
      <c r="A257" s="490" t="s">
        <v>1066</v>
      </c>
      <c r="B257" s="492" t="s">
        <v>1067</v>
      </c>
      <c r="C257" s="490" t="s">
        <v>1068</v>
      </c>
      <c r="D257" s="490" t="s">
        <v>315</v>
      </c>
      <c r="E257" s="492" t="s">
        <v>1065</v>
      </c>
    </row>
    <row r="258" spans="1:5">
      <c r="A258" s="490" t="s">
        <v>1069</v>
      </c>
      <c r="B258" s="492" t="s">
        <v>1070</v>
      </c>
      <c r="C258" s="490" t="s">
        <v>1071</v>
      </c>
      <c r="D258" s="490" t="s">
        <v>325</v>
      </c>
      <c r="E258" s="492" t="s">
        <v>1065</v>
      </c>
    </row>
    <row r="259" spans="1:5">
      <c r="A259" s="490" t="s">
        <v>1072</v>
      </c>
      <c r="B259" s="492" t="s">
        <v>1073</v>
      </c>
      <c r="C259" s="490" t="s">
        <v>1074</v>
      </c>
      <c r="D259" s="490" t="s">
        <v>353</v>
      </c>
      <c r="E259" s="492" t="s">
        <v>1065</v>
      </c>
    </row>
    <row r="260" spans="1:5">
      <c r="A260" s="490" t="s">
        <v>1075</v>
      </c>
      <c r="B260" s="492" t="s">
        <v>1076</v>
      </c>
      <c r="C260" s="490" t="s">
        <v>1015</v>
      </c>
      <c r="D260" s="490" t="s">
        <v>353</v>
      </c>
      <c r="E260" s="492" t="s">
        <v>1065</v>
      </c>
    </row>
    <row r="261" spans="1:5">
      <c r="A261" s="490" t="s">
        <v>1077</v>
      </c>
      <c r="B261" s="492" t="s">
        <v>1078</v>
      </c>
      <c r="C261" s="490" t="s">
        <v>1079</v>
      </c>
      <c r="D261" s="490" t="s">
        <v>315</v>
      </c>
      <c r="E261" s="492" t="s">
        <v>1065</v>
      </c>
    </row>
    <row r="262" spans="1:5">
      <c r="A262" s="490" t="s">
        <v>1080</v>
      </c>
      <c r="B262" s="492" t="s">
        <v>1081</v>
      </c>
      <c r="C262" s="490" t="s">
        <v>1082</v>
      </c>
      <c r="D262" s="490" t="s">
        <v>315</v>
      </c>
      <c r="E262" s="492" t="s">
        <v>1065</v>
      </c>
    </row>
    <row r="263" spans="1:5">
      <c r="A263" s="490" t="s">
        <v>1083</v>
      </c>
      <c r="B263" s="492" t="s">
        <v>1084</v>
      </c>
      <c r="C263" s="490" t="s">
        <v>1085</v>
      </c>
      <c r="D263" s="490" t="s">
        <v>353</v>
      </c>
      <c r="E263" s="492" t="s">
        <v>1065</v>
      </c>
    </row>
    <row r="264" spans="1:5">
      <c r="A264" s="490" t="s">
        <v>1086</v>
      </c>
      <c r="B264" s="492" t="s">
        <v>1087</v>
      </c>
      <c r="C264" s="490" t="s">
        <v>1088</v>
      </c>
      <c r="D264" s="490" t="s">
        <v>329</v>
      </c>
      <c r="E264" s="492" t="s">
        <v>1065</v>
      </c>
    </row>
    <row r="265" spans="1:5">
      <c r="A265" s="490" t="s">
        <v>1089</v>
      </c>
      <c r="B265" s="492" t="s">
        <v>1090</v>
      </c>
      <c r="C265" s="490" t="s">
        <v>1091</v>
      </c>
      <c r="D265" s="490" t="s">
        <v>353</v>
      </c>
      <c r="E265" s="492" t="s">
        <v>1065</v>
      </c>
    </row>
    <row r="266" spans="1:5">
      <c r="A266" s="490" t="s">
        <v>1092</v>
      </c>
      <c r="B266" s="492" t="s">
        <v>1093</v>
      </c>
      <c r="C266" s="490" t="s">
        <v>1094</v>
      </c>
      <c r="D266" s="490" t="s">
        <v>315</v>
      </c>
      <c r="E266" s="492" t="s">
        <v>1065</v>
      </c>
    </row>
    <row r="267" spans="1:5">
      <c r="A267" s="490" t="s">
        <v>1095</v>
      </c>
      <c r="B267" s="492" t="s">
        <v>1096</v>
      </c>
      <c r="C267" s="490" t="s">
        <v>1097</v>
      </c>
      <c r="D267" s="490" t="s">
        <v>329</v>
      </c>
      <c r="E267" s="492" t="s">
        <v>1065</v>
      </c>
    </row>
    <row r="268" spans="1:5">
      <c r="A268" s="490" t="s">
        <v>1098</v>
      </c>
      <c r="B268" s="492" t="s">
        <v>1099</v>
      </c>
      <c r="C268" s="490" t="s">
        <v>1100</v>
      </c>
      <c r="D268" s="490" t="s">
        <v>353</v>
      </c>
      <c r="E268" s="492" t="s">
        <v>1065</v>
      </c>
    </row>
    <row r="269" spans="1:5">
      <c r="A269" s="490" t="s">
        <v>1101</v>
      </c>
      <c r="B269" s="491" t="s">
        <v>1102</v>
      </c>
      <c r="C269" s="490" t="s">
        <v>1103</v>
      </c>
      <c r="D269" s="490" t="s">
        <v>311</v>
      </c>
      <c r="E269" s="492" t="s">
        <v>1103</v>
      </c>
    </row>
    <row r="270" spans="1:5">
      <c r="A270" s="490" t="s">
        <v>1104</v>
      </c>
      <c r="B270" s="492" t="s">
        <v>1105</v>
      </c>
      <c r="C270" s="490" t="s">
        <v>1106</v>
      </c>
      <c r="D270" s="490" t="s">
        <v>329</v>
      </c>
      <c r="E270" s="492" t="s">
        <v>1103</v>
      </c>
    </row>
    <row r="271" spans="1:5">
      <c r="A271" s="490" t="s">
        <v>1107</v>
      </c>
      <c r="B271" s="492" t="s">
        <v>1108</v>
      </c>
      <c r="C271" s="490" t="s">
        <v>1109</v>
      </c>
      <c r="D271" s="490" t="s">
        <v>329</v>
      </c>
      <c r="E271" s="492" t="s">
        <v>1103</v>
      </c>
    </row>
    <row r="272" spans="1:5">
      <c r="A272" s="490" t="s">
        <v>1110</v>
      </c>
      <c r="B272" s="492" t="s">
        <v>1111</v>
      </c>
      <c r="C272" s="490" t="s">
        <v>1112</v>
      </c>
      <c r="D272" s="490" t="s">
        <v>325</v>
      </c>
      <c r="E272" s="492" t="s">
        <v>1103</v>
      </c>
    </row>
    <row r="273" spans="1:5">
      <c r="A273" s="490" t="s">
        <v>1113</v>
      </c>
      <c r="B273" s="492" t="s">
        <v>1114</v>
      </c>
      <c r="C273" s="490" t="s">
        <v>1115</v>
      </c>
      <c r="D273" s="490" t="s">
        <v>325</v>
      </c>
      <c r="E273" s="492" t="s">
        <v>1103</v>
      </c>
    </row>
    <row r="274" spans="1:5">
      <c r="A274" s="490" t="s">
        <v>1116</v>
      </c>
      <c r="B274" s="492" t="s">
        <v>1117</v>
      </c>
      <c r="C274" s="490" t="s">
        <v>1118</v>
      </c>
      <c r="D274" s="490" t="s">
        <v>353</v>
      </c>
      <c r="E274" s="492" t="s">
        <v>1103</v>
      </c>
    </row>
    <row r="275" spans="1:5">
      <c r="A275" s="490" t="s">
        <v>1119</v>
      </c>
      <c r="B275" s="492" t="s">
        <v>1120</v>
      </c>
      <c r="C275" s="490" t="s">
        <v>1118</v>
      </c>
      <c r="D275" s="490" t="s">
        <v>329</v>
      </c>
      <c r="E275" s="492" t="s">
        <v>1103</v>
      </c>
    </row>
    <row r="276" spans="1:5">
      <c r="A276" s="490" t="s">
        <v>1121</v>
      </c>
      <c r="B276" s="492" t="s">
        <v>1122</v>
      </c>
      <c r="C276" s="490" t="s">
        <v>1123</v>
      </c>
      <c r="D276" s="490" t="s">
        <v>329</v>
      </c>
      <c r="E276" s="492" t="s">
        <v>1103</v>
      </c>
    </row>
    <row r="277" spans="1:5">
      <c r="A277" s="490" t="s">
        <v>1124</v>
      </c>
      <c r="B277" s="492" t="s">
        <v>1125</v>
      </c>
      <c r="C277" s="490" t="s">
        <v>1126</v>
      </c>
      <c r="D277" s="490" t="s">
        <v>329</v>
      </c>
      <c r="E277" s="492" t="s">
        <v>1103</v>
      </c>
    </row>
    <row r="278" spans="1:5">
      <c r="A278" s="490" t="s">
        <v>1127</v>
      </c>
      <c r="B278" s="492" t="s">
        <v>1128</v>
      </c>
      <c r="C278" s="490" t="s">
        <v>1129</v>
      </c>
      <c r="D278" s="490" t="s">
        <v>325</v>
      </c>
      <c r="E278" s="492" t="s">
        <v>1103</v>
      </c>
    </row>
    <row r="279" spans="1:5">
      <c r="A279" s="490" t="s">
        <v>1130</v>
      </c>
      <c r="B279" s="492" t="s">
        <v>1131</v>
      </c>
      <c r="C279" s="490" t="s">
        <v>1007</v>
      </c>
      <c r="D279" s="490" t="s">
        <v>329</v>
      </c>
      <c r="E279" s="492" t="s">
        <v>1103</v>
      </c>
    </row>
    <row r="280" spans="1:5">
      <c r="A280" s="490" t="s">
        <v>1132</v>
      </c>
      <c r="B280" s="492" t="s">
        <v>1133</v>
      </c>
      <c r="C280" s="490" t="s">
        <v>1134</v>
      </c>
      <c r="D280" s="490" t="s">
        <v>325</v>
      </c>
      <c r="E280" s="492" t="s">
        <v>1103</v>
      </c>
    </row>
    <row r="281" spans="1:5">
      <c r="A281" s="490" t="s">
        <v>1135</v>
      </c>
      <c r="B281" s="492" t="s">
        <v>1136</v>
      </c>
      <c r="C281" s="490" t="s">
        <v>1137</v>
      </c>
      <c r="D281" s="490" t="s">
        <v>325</v>
      </c>
      <c r="E281" s="492" t="s">
        <v>1103</v>
      </c>
    </row>
    <row r="282" spans="1:5">
      <c r="A282" s="490" t="s">
        <v>1138</v>
      </c>
      <c r="B282" s="492" t="s">
        <v>1139</v>
      </c>
      <c r="C282" s="490" t="s">
        <v>1140</v>
      </c>
      <c r="D282" s="490" t="s">
        <v>325</v>
      </c>
      <c r="E282" s="492" t="s">
        <v>1103</v>
      </c>
    </row>
    <row r="283" spans="1:5">
      <c r="A283" s="490" t="s">
        <v>1141</v>
      </c>
      <c r="B283" s="492" t="s">
        <v>1142</v>
      </c>
      <c r="C283" s="490" t="s">
        <v>1143</v>
      </c>
      <c r="D283" s="490" t="s">
        <v>325</v>
      </c>
      <c r="E283" s="492" t="s">
        <v>1103</v>
      </c>
    </row>
    <row r="284" spans="1:5">
      <c r="A284" s="490" t="s">
        <v>1144</v>
      </c>
      <c r="B284" s="492" t="s">
        <v>1145</v>
      </c>
      <c r="C284" s="490" t="s">
        <v>1146</v>
      </c>
      <c r="D284" s="490" t="s">
        <v>329</v>
      </c>
      <c r="E284" s="492" t="s">
        <v>1103</v>
      </c>
    </row>
    <row r="285" spans="1:5">
      <c r="A285" s="490" t="s">
        <v>1147</v>
      </c>
      <c r="B285" s="492" t="s">
        <v>1148</v>
      </c>
      <c r="C285" s="490" t="s">
        <v>1149</v>
      </c>
      <c r="D285" s="490" t="s">
        <v>329</v>
      </c>
      <c r="E285" s="492" t="s">
        <v>1103</v>
      </c>
    </row>
    <row r="286" spans="1:5">
      <c r="A286" s="490" t="s">
        <v>1150</v>
      </c>
      <c r="B286" s="492" t="s">
        <v>1151</v>
      </c>
      <c r="C286" s="490" t="s">
        <v>1152</v>
      </c>
      <c r="D286" s="490" t="s">
        <v>315</v>
      </c>
      <c r="E286" s="492" t="s">
        <v>1103</v>
      </c>
    </row>
    <row r="287" spans="1:5">
      <c r="A287" s="490" t="s">
        <v>1153</v>
      </c>
      <c r="B287" s="492" t="s">
        <v>1154</v>
      </c>
      <c r="C287" s="490" t="s">
        <v>1155</v>
      </c>
      <c r="D287" s="490" t="s">
        <v>325</v>
      </c>
      <c r="E287" s="492" t="s">
        <v>1103</v>
      </c>
    </row>
    <row r="288" spans="1:5">
      <c r="A288" s="490" t="s">
        <v>1156</v>
      </c>
      <c r="B288" s="492" t="s">
        <v>1157</v>
      </c>
      <c r="C288" s="490" t="s">
        <v>1155</v>
      </c>
      <c r="D288" s="490" t="s">
        <v>329</v>
      </c>
      <c r="E288" s="492" t="s">
        <v>1103</v>
      </c>
    </row>
    <row r="289" spans="1:5">
      <c r="A289" s="490" t="s">
        <v>1158</v>
      </c>
      <c r="B289" s="492" t="s">
        <v>1159</v>
      </c>
      <c r="C289" s="490" t="s">
        <v>1160</v>
      </c>
      <c r="D289" s="490" t="s">
        <v>325</v>
      </c>
      <c r="E289" s="492" t="s">
        <v>1103</v>
      </c>
    </row>
    <row r="290" spans="1:5">
      <c r="A290" s="490" t="s">
        <v>1161</v>
      </c>
      <c r="B290" s="492" t="s">
        <v>1162</v>
      </c>
      <c r="C290" s="490" t="s">
        <v>1163</v>
      </c>
      <c r="D290" s="490" t="s">
        <v>329</v>
      </c>
      <c r="E290" s="492" t="s">
        <v>1103</v>
      </c>
    </row>
    <row r="291" spans="1:5">
      <c r="A291" s="490" t="s">
        <v>1164</v>
      </c>
      <c r="B291" s="492" t="s">
        <v>1165</v>
      </c>
      <c r="C291" s="490" t="s">
        <v>1166</v>
      </c>
      <c r="D291" s="490" t="s">
        <v>329</v>
      </c>
      <c r="E291" s="492" t="s">
        <v>1103</v>
      </c>
    </row>
    <row r="292" spans="1:5">
      <c r="A292" s="490" t="s">
        <v>1167</v>
      </c>
      <c r="B292" s="492" t="s">
        <v>1168</v>
      </c>
      <c r="C292" s="490" t="s">
        <v>1169</v>
      </c>
      <c r="D292" s="490" t="s">
        <v>325</v>
      </c>
      <c r="E292" s="492" t="s">
        <v>1103</v>
      </c>
    </row>
    <row r="293" spans="1:5">
      <c r="A293" s="490" t="s">
        <v>1170</v>
      </c>
      <c r="B293" s="492" t="s">
        <v>1171</v>
      </c>
      <c r="C293" s="490" t="s">
        <v>1172</v>
      </c>
      <c r="D293" s="490" t="s">
        <v>329</v>
      </c>
      <c r="E293" s="492" t="s">
        <v>1103</v>
      </c>
    </row>
    <row r="294" spans="1:5">
      <c r="A294" s="490" t="s">
        <v>1173</v>
      </c>
      <c r="B294" s="492" t="s">
        <v>1174</v>
      </c>
      <c r="C294" s="490" t="s">
        <v>1175</v>
      </c>
      <c r="D294" s="490" t="s">
        <v>329</v>
      </c>
      <c r="E294" s="492" t="s">
        <v>1103</v>
      </c>
    </row>
    <row r="295" spans="1:5">
      <c r="A295" s="490" t="s">
        <v>1176</v>
      </c>
      <c r="B295" s="492" t="s">
        <v>1177</v>
      </c>
      <c r="C295" s="490" t="s">
        <v>1178</v>
      </c>
      <c r="D295" s="490" t="s">
        <v>329</v>
      </c>
      <c r="E295" s="492" t="s">
        <v>1103</v>
      </c>
    </row>
    <row r="296" spans="1:5">
      <c r="A296" s="490" t="s">
        <v>1179</v>
      </c>
      <c r="B296" s="491" t="s">
        <v>1180</v>
      </c>
      <c r="C296" s="490" t="s">
        <v>1181</v>
      </c>
      <c r="D296" s="490" t="s">
        <v>311</v>
      </c>
      <c r="E296" s="492" t="s">
        <v>1181</v>
      </c>
    </row>
    <row r="297" spans="1:5">
      <c r="A297" s="490" t="s">
        <v>1182</v>
      </c>
      <c r="B297" s="492" t="s">
        <v>1183</v>
      </c>
      <c r="C297" s="490" t="s">
        <v>1184</v>
      </c>
      <c r="D297" s="490" t="s">
        <v>329</v>
      </c>
      <c r="E297" s="492" t="s">
        <v>1181</v>
      </c>
    </row>
    <row r="298" spans="1:5">
      <c r="A298" s="490" t="s">
        <v>1185</v>
      </c>
      <c r="B298" s="492" t="s">
        <v>1186</v>
      </c>
      <c r="C298" s="490" t="s">
        <v>1187</v>
      </c>
      <c r="D298" s="490" t="s">
        <v>329</v>
      </c>
      <c r="E298" s="492" t="s">
        <v>1181</v>
      </c>
    </row>
    <row r="299" spans="1:5">
      <c r="A299" s="490" t="s">
        <v>1188</v>
      </c>
      <c r="B299" s="492" t="s">
        <v>1189</v>
      </c>
      <c r="C299" s="490" t="s">
        <v>349</v>
      </c>
      <c r="D299" s="490" t="s">
        <v>329</v>
      </c>
      <c r="E299" s="492" t="s">
        <v>1181</v>
      </c>
    </row>
    <row r="300" spans="1:5">
      <c r="A300" s="490" t="s">
        <v>1190</v>
      </c>
      <c r="B300" s="492" t="s">
        <v>1191</v>
      </c>
      <c r="C300" s="490" t="s">
        <v>1192</v>
      </c>
      <c r="D300" s="490" t="s">
        <v>325</v>
      </c>
      <c r="E300" s="492" t="s">
        <v>1181</v>
      </c>
    </row>
    <row r="301" spans="1:5">
      <c r="A301" s="490" t="s">
        <v>1193</v>
      </c>
      <c r="B301" s="492" t="s">
        <v>1194</v>
      </c>
      <c r="C301" s="490" t="s">
        <v>901</v>
      </c>
      <c r="D301" s="490" t="s">
        <v>325</v>
      </c>
      <c r="E301" s="492" t="s">
        <v>1181</v>
      </c>
    </row>
    <row r="302" spans="1:5">
      <c r="A302" s="490" t="s">
        <v>1195</v>
      </c>
      <c r="B302" s="492" t="s">
        <v>1196</v>
      </c>
      <c r="C302" s="490" t="s">
        <v>901</v>
      </c>
      <c r="D302" s="490" t="s">
        <v>329</v>
      </c>
      <c r="E302" s="492" t="s">
        <v>1181</v>
      </c>
    </row>
    <row r="303" spans="1:5">
      <c r="A303" s="490" t="s">
        <v>1197</v>
      </c>
      <c r="B303" s="492" t="s">
        <v>1198</v>
      </c>
      <c r="C303" s="490" t="s">
        <v>904</v>
      </c>
      <c r="D303" s="490" t="s">
        <v>329</v>
      </c>
      <c r="E303" s="492" t="s">
        <v>1181</v>
      </c>
    </row>
    <row r="304" spans="1:5">
      <c r="A304" s="490" t="s">
        <v>1199</v>
      </c>
      <c r="B304" s="492" t="s">
        <v>1200</v>
      </c>
      <c r="C304" s="490" t="s">
        <v>1201</v>
      </c>
      <c r="D304" s="490" t="s">
        <v>325</v>
      </c>
      <c r="E304" s="492" t="s">
        <v>1181</v>
      </c>
    </row>
    <row r="305" spans="1:5">
      <c r="A305" s="490" t="s">
        <v>1203</v>
      </c>
      <c r="B305" s="492" t="s">
        <v>1204</v>
      </c>
      <c r="C305" s="490" t="s">
        <v>1205</v>
      </c>
      <c r="D305" s="490" t="s">
        <v>315</v>
      </c>
      <c r="E305" s="492" t="s">
        <v>1181</v>
      </c>
    </row>
    <row r="306" spans="1:5">
      <c r="A306" s="490" t="s">
        <v>1206</v>
      </c>
      <c r="B306" s="492" t="s">
        <v>1207</v>
      </c>
      <c r="C306" s="490" t="s">
        <v>1208</v>
      </c>
      <c r="D306" s="490" t="s">
        <v>329</v>
      </c>
      <c r="E306" s="492" t="s">
        <v>1181</v>
      </c>
    </row>
    <row r="307" spans="1:5">
      <c r="A307" s="490" t="s">
        <v>1209</v>
      </c>
      <c r="B307" s="492" t="s">
        <v>1210</v>
      </c>
      <c r="C307" s="490" t="s">
        <v>1211</v>
      </c>
      <c r="D307" s="490" t="s">
        <v>329</v>
      </c>
      <c r="E307" s="492" t="s">
        <v>1181</v>
      </c>
    </row>
    <row r="308" spans="1:5">
      <c r="A308" s="493" t="s">
        <v>2020</v>
      </c>
      <c r="B308" s="491" t="s">
        <v>2021</v>
      </c>
      <c r="C308" s="490" t="s">
        <v>1202</v>
      </c>
      <c r="D308" s="490" t="s">
        <v>325</v>
      </c>
      <c r="E308" s="492" t="s">
        <v>1181</v>
      </c>
    </row>
    <row r="309" spans="1:5">
      <c r="A309" s="490" t="s">
        <v>1212</v>
      </c>
      <c r="B309" s="491" t="s">
        <v>1213</v>
      </c>
      <c r="C309" s="490" t="s">
        <v>1214</v>
      </c>
      <c r="D309" s="490" t="s">
        <v>311</v>
      </c>
      <c r="E309" s="492" t="s">
        <v>1214</v>
      </c>
    </row>
    <row r="310" spans="1:5">
      <c r="A310" s="490" t="s">
        <v>1215</v>
      </c>
      <c r="B310" s="492" t="s">
        <v>1216</v>
      </c>
      <c r="C310" s="490" t="s">
        <v>1217</v>
      </c>
      <c r="D310" s="490" t="s">
        <v>325</v>
      </c>
      <c r="E310" s="492" t="s">
        <v>1214</v>
      </c>
    </row>
    <row r="311" spans="1:5">
      <c r="A311" s="490" t="s">
        <v>1218</v>
      </c>
      <c r="B311" s="492" t="s">
        <v>1219</v>
      </c>
      <c r="C311" s="490" t="s">
        <v>1220</v>
      </c>
      <c r="D311" s="490" t="s">
        <v>329</v>
      </c>
      <c r="E311" s="492" t="s">
        <v>1214</v>
      </c>
    </row>
    <row r="312" spans="1:5">
      <c r="A312" s="490" t="s">
        <v>1221</v>
      </c>
      <c r="B312" s="492" t="s">
        <v>1222</v>
      </c>
      <c r="C312" s="490" t="s">
        <v>1223</v>
      </c>
      <c r="D312" s="490" t="s">
        <v>325</v>
      </c>
      <c r="E312" s="492" t="s">
        <v>1214</v>
      </c>
    </row>
    <row r="313" spans="1:5">
      <c r="A313" s="490" t="s">
        <v>1224</v>
      </c>
      <c r="B313" s="492" t="s">
        <v>1225</v>
      </c>
      <c r="C313" s="490" t="s">
        <v>1226</v>
      </c>
      <c r="D313" s="490" t="s">
        <v>329</v>
      </c>
      <c r="E313" s="492" t="s">
        <v>1214</v>
      </c>
    </row>
    <row r="314" spans="1:5">
      <c r="A314" s="490" t="s">
        <v>1227</v>
      </c>
      <c r="B314" s="492" t="s">
        <v>1228</v>
      </c>
      <c r="C314" s="490" t="s">
        <v>1229</v>
      </c>
      <c r="D314" s="490" t="s">
        <v>329</v>
      </c>
      <c r="E314" s="492" t="s">
        <v>1214</v>
      </c>
    </row>
    <row r="315" spans="1:5">
      <c r="A315" s="490" t="s">
        <v>1230</v>
      </c>
      <c r="B315" s="492" t="s">
        <v>1231</v>
      </c>
      <c r="C315" s="490" t="s">
        <v>1232</v>
      </c>
      <c r="D315" s="490" t="s">
        <v>325</v>
      </c>
      <c r="E315" s="492" t="s">
        <v>1214</v>
      </c>
    </row>
    <row r="316" spans="1:5">
      <c r="A316" s="490" t="s">
        <v>1233</v>
      </c>
      <c r="B316" s="492" t="s">
        <v>1234</v>
      </c>
      <c r="C316" s="490" t="s">
        <v>1235</v>
      </c>
      <c r="D316" s="490" t="s">
        <v>325</v>
      </c>
      <c r="E316" s="492" t="s">
        <v>1214</v>
      </c>
    </row>
    <row r="317" spans="1:5">
      <c r="A317" s="490" t="s">
        <v>1236</v>
      </c>
      <c r="B317" s="492" t="s">
        <v>1237</v>
      </c>
      <c r="C317" s="490" t="s">
        <v>1238</v>
      </c>
      <c r="D317" s="490" t="s">
        <v>325</v>
      </c>
      <c r="E317" s="492" t="s">
        <v>1214</v>
      </c>
    </row>
    <row r="318" spans="1:5">
      <c r="A318" s="490" t="s">
        <v>1239</v>
      </c>
      <c r="B318" s="492" t="s">
        <v>1240</v>
      </c>
      <c r="C318" s="490" t="s">
        <v>1241</v>
      </c>
      <c r="D318" s="490" t="s">
        <v>329</v>
      </c>
      <c r="E318" s="492" t="s">
        <v>1214</v>
      </c>
    </row>
    <row r="319" spans="1:5">
      <c r="A319" s="490" t="s">
        <v>1242</v>
      </c>
      <c r="B319" s="492" t="s">
        <v>1243</v>
      </c>
      <c r="C319" s="490" t="s">
        <v>1244</v>
      </c>
      <c r="D319" s="490" t="s">
        <v>325</v>
      </c>
      <c r="E319" s="492" t="s">
        <v>1214</v>
      </c>
    </row>
    <row r="320" spans="1:5">
      <c r="A320" s="490" t="s">
        <v>1245</v>
      </c>
      <c r="B320" s="492" t="s">
        <v>1246</v>
      </c>
      <c r="C320" s="490" t="s">
        <v>1214</v>
      </c>
      <c r="D320" s="490" t="s">
        <v>325</v>
      </c>
      <c r="E320" s="492" t="s">
        <v>1214</v>
      </c>
    </row>
    <row r="321" spans="1:5">
      <c r="A321" s="490" t="s">
        <v>1247</v>
      </c>
      <c r="B321" s="492" t="s">
        <v>1248</v>
      </c>
      <c r="C321" s="490" t="s">
        <v>1249</v>
      </c>
      <c r="D321" s="490" t="s">
        <v>325</v>
      </c>
      <c r="E321" s="492" t="s">
        <v>1214</v>
      </c>
    </row>
    <row r="322" spans="1:5">
      <c r="A322" s="490" t="s">
        <v>1250</v>
      </c>
      <c r="B322" s="492" t="s">
        <v>1251</v>
      </c>
      <c r="C322" s="490" t="s">
        <v>1024</v>
      </c>
      <c r="D322" s="490" t="s">
        <v>329</v>
      </c>
      <c r="E322" s="492" t="s">
        <v>1214</v>
      </c>
    </row>
    <row r="323" spans="1:5">
      <c r="A323" s="490" t="s">
        <v>1252</v>
      </c>
      <c r="B323" s="492" t="s">
        <v>1253</v>
      </c>
      <c r="C323" s="490" t="s">
        <v>1254</v>
      </c>
      <c r="D323" s="490" t="s">
        <v>315</v>
      </c>
      <c r="E323" s="492" t="s">
        <v>1214</v>
      </c>
    </row>
    <row r="324" spans="1:5">
      <c r="A324" s="490" t="s">
        <v>1255</v>
      </c>
      <c r="B324" s="492" t="s">
        <v>1256</v>
      </c>
      <c r="C324" s="490" t="s">
        <v>1257</v>
      </c>
      <c r="D324" s="490" t="s">
        <v>329</v>
      </c>
      <c r="E324" s="492" t="s">
        <v>1214</v>
      </c>
    </row>
    <row r="325" spans="1:5">
      <c r="A325" s="490" t="s">
        <v>1258</v>
      </c>
      <c r="B325" s="492" t="s">
        <v>1259</v>
      </c>
      <c r="C325" s="490" t="s">
        <v>1260</v>
      </c>
      <c r="D325" s="490" t="s">
        <v>315</v>
      </c>
      <c r="E325" s="492" t="s">
        <v>1214</v>
      </c>
    </row>
    <row r="326" spans="1:5">
      <c r="A326" s="490" t="s">
        <v>1261</v>
      </c>
      <c r="B326" s="492" t="s">
        <v>1262</v>
      </c>
      <c r="C326" s="490" t="s">
        <v>1263</v>
      </c>
      <c r="D326" s="490" t="s">
        <v>329</v>
      </c>
      <c r="E326" s="492" t="s">
        <v>1214</v>
      </c>
    </row>
    <row r="327" spans="1:5">
      <c r="A327" s="490" t="s">
        <v>1264</v>
      </c>
      <c r="B327" s="492" t="s">
        <v>1265</v>
      </c>
      <c r="C327" s="490" t="s">
        <v>1266</v>
      </c>
      <c r="D327" s="490" t="s">
        <v>329</v>
      </c>
      <c r="E327" s="492" t="s">
        <v>1214</v>
      </c>
    </row>
    <row r="328" spans="1:5">
      <c r="A328" s="490" t="s">
        <v>1267</v>
      </c>
      <c r="B328" s="492" t="s">
        <v>1268</v>
      </c>
      <c r="C328" s="490" t="s">
        <v>1269</v>
      </c>
      <c r="D328" s="490" t="s">
        <v>325</v>
      </c>
      <c r="E328" s="492" t="s">
        <v>1214</v>
      </c>
    </row>
    <row r="329" spans="1:5">
      <c r="A329" s="490" t="s">
        <v>1270</v>
      </c>
      <c r="B329" s="492" t="s">
        <v>1271</v>
      </c>
      <c r="C329" s="490" t="s">
        <v>1272</v>
      </c>
      <c r="D329" s="490" t="s">
        <v>315</v>
      </c>
      <c r="E329" s="492" t="s">
        <v>1214</v>
      </c>
    </row>
    <row r="330" spans="1:5">
      <c r="A330" s="490" t="s">
        <v>1273</v>
      </c>
      <c r="B330" s="492" t="s">
        <v>1274</v>
      </c>
      <c r="C330" s="490" t="s">
        <v>1275</v>
      </c>
      <c r="D330" s="490" t="s">
        <v>329</v>
      </c>
      <c r="E330" s="492" t="s">
        <v>1214</v>
      </c>
    </row>
    <row r="331" spans="1:5">
      <c r="A331" s="490" t="s">
        <v>1276</v>
      </c>
      <c r="B331" s="492" t="s">
        <v>1277</v>
      </c>
      <c r="C331" s="490" t="s">
        <v>1278</v>
      </c>
      <c r="D331" s="490" t="s">
        <v>325</v>
      </c>
      <c r="E331" s="492" t="s">
        <v>1214</v>
      </c>
    </row>
    <row r="332" spans="1:5">
      <c r="A332" s="490" t="s">
        <v>1279</v>
      </c>
      <c r="B332" s="492" t="s">
        <v>1280</v>
      </c>
      <c r="C332" s="490" t="s">
        <v>1281</v>
      </c>
      <c r="D332" s="490" t="s">
        <v>325</v>
      </c>
      <c r="E332" s="492" t="s">
        <v>1214</v>
      </c>
    </row>
    <row r="333" spans="1:5">
      <c r="A333" s="490" t="s">
        <v>1282</v>
      </c>
      <c r="B333" s="492" t="s">
        <v>1283</v>
      </c>
      <c r="C333" s="490" t="s">
        <v>1284</v>
      </c>
      <c r="D333" s="490" t="s">
        <v>325</v>
      </c>
      <c r="E333" s="492" t="s">
        <v>1214</v>
      </c>
    </row>
    <row r="334" spans="1:5">
      <c r="A334" s="490" t="s">
        <v>1285</v>
      </c>
      <c r="B334" s="492" t="s">
        <v>1286</v>
      </c>
      <c r="C334" s="490" t="s">
        <v>1287</v>
      </c>
      <c r="D334" s="490" t="s">
        <v>329</v>
      </c>
      <c r="E334" s="492" t="s">
        <v>1214</v>
      </c>
    </row>
    <row r="335" spans="1:5">
      <c r="A335" s="490" t="s">
        <v>1288</v>
      </c>
      <c r="B335" s="491" t="s">
        <v>1289</v>
      </c>
      <c r="C335" s="490" t="s">
        <v>1290</v>
      </c>
      <c r="D335" s="490" t="s">
        <v>311</v>
      </c>
      <c r="E335" s="492" t="s">
        <v>1290</v>
      </c>
    </row>
    <row r="336" spans="1:5">
      <c r="A336" s="490" t="s">
        <v>1291</v>
      </c>
      <c r="B336" s="492" t="s">
        <v>1292</v>
      </c>
      <c r="C336" s="490" t="s">
        <v>1293</v>
      </c>
      <c r="D336" s="490" t="s">
        <v>325</v>
      </c>
      <c r="E336" s="492" t="s">
        <v>1290</v>
      </c>
    </row>
    <row r="337" spans="1:5">
      <c r="A337" s="490" t="s">
        <v>1294</v>
      </c>
      <c r="B337" s="492" t="s">
        <v>1295</v>
      </c>
      <c r="C337" s="490" t="s">
        <v>1296</v>
      </c>
      <c r="D337" s="490" t="s">
        <v>325</v>
      </c>
      <c r="E337" s="492" t="s">
        <v>1290</v>
      </c>
    </row>
    <row r="338" spans="1:5">
      <c r="A338" s="490" t="s">
        <v>1297</v>
      </c>
      <c r="B338" s="492" t="s">
        <v>1298</v>
      </c>
      <c r="C338" s="490" t="s">
        <v>1299</v>
      </c>
      <c r="D338" s="490" t="s">
        <v>315</v>
      </c>
      <c r="E338" s="492" t="s">
        <v>1290</v>
      </c>
    </row>
    <row r="339" spans="1:5">
      <c r="A339" s="490" t="s">
        <v>1300</v>
      </c>
      <c r="B339" s="492" t="s">
        <v>1301</v>
      </c>
      <c r="C339" s="490" t="s">
        <v>1302</v>
      </c>
      <c r="D339" s="490" t="s">
        <v>325</v>
      </c>
      <c r="E339" s="492" t="s">
        <v>1290</v>
      </c>
    </row>
    <row r="340" spans="1:5">
      <c r="A340" s="490" t="s">
        <v>1303</v>
      </c>
      <c r="B340" s="492" t="s">
        <v>1304</v>
      </c>
      <c r="C340" s="490" t="s">
        <v>1305</v>
      </c>
      <c r="D340" s="490" t="s">
        <v>325</v>
      </c>
      <c r="E340" s="492" t="s">
        <v>1290</v>
      </c>
    </row>
    <row r="341" spans="1:5">
      <c r="A341" s="490" t="s">
        <v>1306</v>
      </c>
      <c r="B341" s="492" t="s">
        <v>1307</v>
      </c>
      <c r="C341" s="490" t="s">
        <v>1308</v>
      </c>
      <c r="D341" s="490" t="s">
        <v>325</v>
      </c>
      <c r="E341" s="492" t="s">
        <v>1290</v>
      </c>
    </row>
    <row r="342" spans="1:5">
      <c r="A342" s="490" t="s">
        <v>1309</v>
      </c>
      <c r="B342" s="492" t="s">
        <v>1310</v>
      </c>
      <c r="C342" s="490" t="s">
        <v>1311</v>
      </c>
      <c r="D342" s="490" t="s">
        <v>325</v>
      </c>
      <c r="E342" s="492" t="s">
        <v>1290</v>
      </c>
    </row>
    <row r="343" spans="1:5">
      <c r="A343" s="490" t="s">
        <v>1312</v>
      </c>
      <c r="B343" s="492" t="s">
        <v>1313</v>
      </c>
      <c r="C343" s="490" t="s">
        <v>1314</v>
      </c>
      <c r="D343" s="490" t="s">
        <v>325</v>
      </c>
      <c r="E343" s="492" t="s">
        <v>1290</v>
      </c>
    </row>
    <row r="344" spans="1:5">
      <c r="A344" s="490" t="s">
        <v>1315</v>
      </c>
      <c r="B344" s="492" t="s">
        <v>1316</v>
      </c>
      <c r="C344" s="490" t="s">
        <v>1317</v>
      </c>
      <c r="D344" s="490" t="s">
        <v>329</v>
      </c>
      <c r="E344" s="492" t="s">
        <v>1290</v>
      </c>
    </row>
    <row r="345" spans="1:5">
      <c r="A345" s="490" t="s">
        <v>1318</v>
      </c>
      <c r="B345" s="492" t="s">
        <v>1319</v>
      </c>
      <c r="C345" s="490" t="s">
        <v>1320</v>
      </c>
      <c r="D345" s="490" t="s">
        <v>325</v>
      </c>
      <c r="E345" s="492" t="s">
        <v>1290</v>
      </c>
    </row>
    <row r="346" spans="1:5">
      <c r="A346" s="490" t="s">
        <v>1321</v>
      </c>
      <c r="B346" s="492" t="s">
        <v>1322</v>
      </c>
      <c r="C346" s="490" t="s">
        <v>1323</v>
      </c>
      <c r="D346" s="490" t="s">
        <v>325</v>
      </c>
      <c r="E346" s="492" t="s">
        <v>1290</v>
      </c>
    </row>
    <row r="347" spans="1:5">
      <c r="A347" s="490" t="s">
        <v>1324</v>
      </c>
      <c r="B347" s="492" t="s">
        <v>1325</v>
      </c>
      <c r="C347" s="490" t="s">
        <v>1326</v>
      </c>
      <c r="D347" s="490" t="s">
        <v>325</v>
      </c>
      <c r="E347" s="492" t="s">
        <v>1290</v>
      </c>
    </row>
    <row r="348" spans="1:5">
      <c r="A348" s="490" t="s">
        <v>1327</v>
      </c>
      <c r="B348" s="492" t="s">
        <v>1328</v>
      </c>
      <c r="C348" s="490" t="s">
        <v>1329</v>
      </c>
      <c r="D348" s="490" t="s">
        <v>325</v>
      </c>
      <c r="E348" s="492" t="s">
        <v>1290</v>
      </c>
    </row>
    <row r="349" spans="1:5">
      <c r="A349" s="490" t="s">
        <v>1330</v>
      </c>
      <c r="B349" s="492" t="s">
        <v>1331</v>
      </c>
      <c r="C349" s="490" t="s">
        <v>1332</v>
      </c>
      <c r="D349" s="490" t="s">
        <v>325</v>
      </c>
      <c r="E349" s="492" t="s">
        <v>1290</v>
      </c>
    </row>
    <row r="350" spans="1:5">
      <c r="A350" s="490" t="s">
        <v>1333</v>
      </c>
      <c r="B350" s="492" t="s">
        <v>1334</v>
      </c>
      <c r="C350" s="490" t="s">
        <v>1335</v>
      </c>
      <c r="D350" s="490" t="s">
        <v>325</v>
      </c>
      <c r="E350" s="492" t="s">
        <v>1290</v>
      </c>
    </row>
    <row r="351" spans="1:5">
      <c r="A351" s="490" t="s">
        <v>1336</v>
      </c>
      <c r="B351" s="492" t="s">
        <v>1337</v>
      </c>
      <c r="C351" s="490" t="s">
        <v>1335</v>
      </c>
      <c r="D351" s="490" t="s">
        <v>329</v>
      </c>
      <c r="E351" s="492" t="s">
        <v>1290</v>
      </c>
    </row>
    <row r="352" spans="1:5">
      <c r="A352" s="490" t="s">
        <v>1338</v>
      </c>
      <c r="B352" s="492" t="s">
        <v>1339</v>
      </c>
      <c r="C352" s="490" t="s">
        <v>1340</v>
      </c>
      <c r="D352" s="490" t="s">
        <v>325</v>
      </c>
      <c r="E352" s="492" t="s">
        <v>1290</v>
      </c>
    </row>
    <row r="353" spans="1:5">
      <c r="A353" s="490" t="s">
        <v>1341</v>
      </c>
      <c r="B353" s="492" t="s">
        <v>1342</v>
      </c>
      <c r="C353" s="490" t="s">
        <v>1343</v>
      </c>
      <c r="D353" s="490" t="s">
        <v>329</v>
      </c>
      <c r="E353" s="492" t="s">
        <v>1290</v>
      </c>
    </row>
    <row r="354" spans="1:5">
      <c r="A354" s="490" t="s">
        <v>1344</v>
      </c>
      <c r="B354" s="492" t="s">
        <v>1345</v>
      </c>
      <c r="C354" s="490" t="s">
        <v>1346</v>
      </c>
      <c r="D354" s="490" t="s">
        <v>329</v>
      </c>
      <c r="E354" s="492" t="s">
        <v>1290</v>
      </c>
    </row>
    <row r="355" spans="1:5">
      <c r="A355" s="490" t="s">
        <v>1347</v>
      </c>
      <c r="B355" s="492" t="s">
        <v>1348</v>
      </c>
      <c r="C355" s="490" t="s">
        <v>1349</v>
      </c>
      <c r="D355" s="490" t="s">
        <v>325</v>
      </c>
      <c r="E355" s="492" t="s">
        <v>1290</v>
      </c>
    </row>
    <row r="356" spans="1:5">
      <c r="A356" s="490" t="s">
        <v>1350</v>
      </c>
      <c r="B356" s="492" t="s">
        <v>1351</v>
      </c>
      <c r="C356" s="490" t="s">
        <v>1352</v>
      </c>
      <c r="D356" s="490" t="s">
        <v>325</v>
      </c>
      <c r="E356" s="492" t="s">
        <v>1290</v>
      </c>
    </row>
    <row r="357" spans="1:5">
      <c r="A357" s="490" t="s">
        <v>1353</v>
      </c>
      <c r="B357" s="492" t="s">
        <v>1354</v>
      </c>
      <c r="C357" s="490" t="s">
        <v>1355</v>
      </c>
      <c r="D357" s="490" t="s">
        <v>325</v>
      </c>
      <c r="E357" s="492" t="s">
        <v>1290</v>
      </c>
    </row>
    <row r="358" spans="1:5">
      <c r="A358" s="490" t="s">
        <v>1356</v>
      </c>
      <c r="B358" s="492" t="s">
        <v>1357</v>
      </c>
      <c r="C358" s="490" t="s">
        <v>1358</v>
      </c>
      <c r="D358" s="490" t="s">
        <v>325</v>
      </c>
      <c r="E358" s="492" t="s">
        <v>1290</v>
      </c>
    </row>
    <row r="359" spans="1:5">
      <c r="A359" s="490" t="s">
        <v>1359</v>
      </c>
      <c r="B359" s="492" t="s">
        <v>1360</v>
      </c>
      <c r="C359" s="490" t="s">
        <v>1361</v>
      </c>
      <c r="D359" s="490" t="s">
        <v>537</v>
      </c>
      <c r="E359" s="492" t="s">
        <v>1290</v>
      </c>
    </row>
    <row r="360" spans="1:5">
      <c r="A360" s="490" t="s">
        <v>1362</v>
      </c>
      <c r="B360" s="492" t="s">
        <v>1363</v>
      </c>
      <c r="C360" s="490" t="s">
        <v>1364</v>
      </c>
      <c r="D360" s="490" t="s">
        <v>315</v>
      </c>
      <c r="E360" s="492" t="s">
        <v>1290</v>
      </c>
    </row>
    <row r="361" spans="1:5">
      <c r="A361" s="490" t="s">
        <v>1365</v>
      </c>
      <c r="B361" s="492" t="s">
        <v>1366</v>
      </c>
      <c r="C361" s="490" t="s">
        <v>1367</v>
      </c>
      <c r="D361" s="490" t="s">
        <v>329</v>
      </c>
      <c r="E361" s="492" t="s">
        <v>1290</v>
      </c>
    </row>
    <row r="362" spans="1:5">
      <c r="A362" s="490" t="s">
        <v>1368</v>
      </c>
      <c r="B362" s="492" t="s">
        <v>1369</v>
      </c>
      <c r="C362" s="490" t="s">
        <v>1370</v>
      </c>
      <c r="D362" s="490" t="s">
        <v>325</v>
      </c>
      <c r="E362" s="492" t="s">
        <v>1290</v>
      </c>
    </row>
    <row r="363" spans="1:5">
      <c r="A363" s="490" t="s">
        <v>1371</v>
      </c>
      <c r="B363" s="492" t="s">
        <v>1372</v>
      </c>
      <c r="C363" s="490" t="s">
        <v>1373</v>
      </c>
      <c r="D363" s="490" t="s">
        <v>329</v>
      </c>
      <c r="E363" s="492" t="s">
        <v>1290</v>
      </c>
    </row>
    <row r="364" spans="1:5">
      <c r="A364" s="490" t="s">
        <v>1374</v>
      </c>
      <c r="B364" s="492" t="s">
        <v>1375</v>
      </c>
      <c r="C364" s="490" t="s">
        <v>1376</v>
      </c>
      <c r="D364" s="490" t="s">
        <v>325</v>
      </c>
      <c r="E364" s="492" t="s">
        <v>1290</v>
      </c>
    </row>
    <row r="365" spans="1:5">
      <c r="A365" s="490" t="s">
        <v>1377</v>
      </c>
      <c r="B365" s="492" t="s">
        <v>1378</v>
      </c>
      <c r="C365" s="490" t="s">
        <v>1379</v>
      </c>
      <c r="D365" s="490" t="s">
        <v>329</v>
      </c>
      <c r="E365" s="492" t="s">
        <v>1290</v>
      </c>
    </row>
    <row r="366" spans="1:5">
      <c r="A366" s="490" t="s">
        <v>1380</v>
      </c>
      <c r="B366" s="492" t="s">
        <v>1381</v>
      </c>
      <c r="C366" s="490" t="s">
        <v>1382</v>
      </c>
      <c r="D366" s="490" t="s">
        <v>329</v>
      </c>
      <c r="E366" s="492" t="s">
        <v>1290</v>
      </c>
    </row>
    <row r="367" spans="1:5">
      <c r="A367" s="490" t="s">
        <v>1383</v>
      </c>
      <c r="B367" s="492" t="s">
        <v>1384</v>
      </c>
      <c r="C367" s="490" t="s">
        <v>1385</v>
      </c>
      <c r="D367" s="490" t="s">
        <v>329</v>
      </c>
      <c r="E367" s="492" t="s">
        <v>1290</v>
      </c>
    </row>
    <row r="368" spans="1:5">
      <c r="A368" s="490" t="s">
        <v>1386</v>
      </c>
      <c r="B368" s="492" t="s">
        <v>1387</v>
      </c>
      <c r="C368" s="490" t="s">
        <v>1388</v>
      </c>
      <c r="D368" s="490" t="s">
        <v>325</v>
      </c>
      <c r="E368" s="492" t="s">
        <v>1290</v>
      </c>
    </row>
    <row r="369" spans="1:5">
      <c r="A369" s="490" t="s">
        <v>1389</v>
      </c>
      <c r="B369" s="492" t="s">
        <v>1390</v>
      </c>
      <c r="C369" s="490" t="s">
        <v>1391</v>
      </c>
      <c r="D369" s="490" t="s">
        <v>329</v>
      </c>
      <c r="E369" s="492" t="s">
        <v>1290</v>
      </c>
    </row>
    <row r="370" spans="1:5">
      <c r="A370" s="490" t="s">
        <v>1392</v>
      </c>
      <c r="B370" s="492" t="s">
        <v>1393</v>
      </c>
      <c r="C370" s="490" t="s">
        <v>1394</v>
      </c>
      <c r="D370" s="490" t="s">
        <v>325</v>
      </c>
      <c r="E370" s="492" t="s">
        <v>1290</v>
      </c>
    </row>
    <row r="371" spans="1:5">
      <c r="A371" s="490" t="s">
        <v>1395</v>
      </c>
      <c r="B371" s="492" t="s">
        <v>1396</v>
      </c>
      <c r="C371" s="490" t="s">
        <v>1397</v>
      </c>
      <c r="D371" s="490" t="s">
        <v>325</v>
      </c>
      <c r="E371" s="492" t="s">
        <v>1290</v>
      </c>
    </row>
    <row r="372" spans="1:5">
      <c r="A372" s="490" t="s">
        <v>1398</v>
      </c>
      <c r="B372" s="492" t="s">
        <v>1399</v>
      </c>
      <c r="C372" s="490" t="s">
        <v>1400</v>
      </c>
      <c r="D372" s="490" t="s">
        <v>329</v>
      </c>
      <c r="E372" s="492" t="s">
        <v>1290</v>
      </c>
    </row>
    <row r="373" spans="1:5">
      <c r="A373" s="490" t="s">
        <v>1401</v>
      </c>
      <c r="B373" s="492" t="s">
        <v>1402</v>
      </c>
      <c r="C373" s="490" t="s">
        <v>1403</v>
      </c>
      <c r="D373" s="490" t="s">
        <v>325</v>
      </c>
      <c r="E373" s="492" t="s">
        <v>1290</v>
      </c>
    </row>
    <row r="374" spans="1:5">
      <c r="A374" s="490" t="s">
        <v>1404</v>
      </c>
      <c r="B374" s="492" t="s">
        <v>1405</v>
      </c>
      <c r="C374" s="490" t="s">
        <v>1406</v>
      </c>
      <c r="D374" s="490" t="s">
        <v>329</v>
      </c>
      <c r="E374" s="492" t="s">
        <v>1290</v>
      </c>
    </row>
    <row r="375" spans="1:5">
      <c r="A375" s="490" t="s">
        <v>1407</v>
      </c>
      <c r="B375" s="492" t="s">
        <v>1408</v>
      </c>
      <c r="C375" s="490" t="s">
        <v>1409</v>
      </c>
      <c r="D375" s="490" t="s">
        <v>325</v>
      </c>
      <c r="E375" s="492" t="s">
        <v>1290</v>
      </c>
    </row>
    <row r="376" spans="1:5">
      <c r="A376" s="490" t="s">
        <v>1410</v>
      </c>
      <c r="B376" s="492" t="s">
        <v>1411</v>
      </c>
      <c r="C376" s="490" t="s">
        <v>1412</v>
      </c>
      <c r="D376" s="490" t="s">
        <v>325</v>
      </c>
      <c r="E376" s="492" t="s">
        <v>1290</v>
      </c>
    </row>
    <row r="377" spans="1:5">
      <c r="A377" s="490" t="s">
        <v>1413</v>
      </c>
      <c r="B377" s="492" t="s">
        <v>1414</v>
      </c>
      <c r="C377" s="490" t="s">
        <v>1415</v>
      </c>
      <c r="D377" s="490" t="s">
        <v>325</v>
      </c>
      <c r="E377" s="492" t="s">
        <v>1290</v>
      </c>
    </row>
    <row r="378" spans="1:5">
      <c r="A378" s="490" t="s">
        <v>1416</v>
      </c>
      <c r="B378" s="492" t="s">
        <v>1417</v>
      </c>
      <c r="C378" s="490" t="s">
        <v>1418</v>
      </c>
      <c r="D378" s="490" t="s">
        <v>325</v>
      </c>
      <c r="E378" s="492" t="s">
        <v>1290</v>
      </c>
    </row>
    <row r="379" spans="1:5">
      <c r="A379" s="490" t="s">
        <v>1419</v>
      </c>
      <c r="B379" s="492" t="s">
        <v>1420</v>
      </c>
      <c r="C379" s="490" t="s">
        <v>1421</v>
      </c>
      <c r="D379" s="490" t="s">
        <v>325</v>
      </c>
      <c r="E379" s="492" t="s">
        <v>1290</v>
      </c>
    </row>
    <row r="380" spans="1:5">
      <c r="A380" s="490" t="s">
        <v>1422</v>
      </c>
      <c r="B380" s="492" t="s">
        <v>1423</v>
      </c>
      <c r="C380" s="490" t="s">
        <v>1424</v>
      </c>
      <c r="D380" s="490" t="s">
        <v>325</v>
      </c>
      <c r="E380" s="492" t="s">
        <v>1290</v>
      </c>
    </row>
    <row r="381" spans="1:5">
      <c r="A381" s="490" t="s">
        <v>1425</v>
      </c>
      <c r="B381" s="492" t="s">
        <v>1426</v>
      </c>
      <c r="C381" s="490" t="s">
        <v>1424</v>
      </c>
      <c r="D381" s="490" t="s">
        <v>329</v>
      </c>
      <c r="E381" s="492" t="s">
        <v>1290</v>
      </c>
    </row>
    <row r="382" spans="1:5">
      <c r="A382" s="490" t="s">
        <v>1427</v>
      </c>
      <c r="B382" s="492" t="s">
        <v>1428</v>
      </c>
      <c r="C382" s="490" t="s">
        <v>1429</v>
      </c>
      <c r="D382" s="490" t="s">
        <v>325</v>
      </c>
      <c r="E382" s="492" t="s">
        <v>1290</v>
      </c>
    </row>
    <row r="383" spans="1:5">
      <c r="A383" s="490" t="s">
        <v>1430</v>
      </c>
      <c r="B383" s="492" t="s">
        <v>1431</v>
      </c>
      <c r="C383" s="490" t="s">
        <v>1432</v>
      </c>
      <c r="D383" s="490" t="s">
        <v>325</v>
      </c>
      <c r="E383" s="492" t="s">
        <v>1290</v>
      </c>
    </row>
    <row r="384" spans="1:5">
      <c r="A384" s="490" t="s">
        <v>1433</v>
      </c>
      <c r="B384" s="492" t="s">
        <v>1434</v>
      </c>
      <c r="C384" s="490" t="s">
        <v>1435</v>
      </c>
      <c r="D384" s="490" t="s">
        <v>325</v>
      </c>
      <c r="E384" s="492" t="s">
        <v>1290</v>
      </c>
    </row>
    <row r="385" spans="1:5">
      <c r="A385" s="490" t="s">
        <v>1436</v>
      </c>
      <c r="B385" s="492" t="s">
        <v>1437</v>
      </c>
      <c r="C385" s="490" t="s">
        <v>1438</v>
      </c>
      <c r="D385" s="490" t="s">
        <v>325</v>
      </c>
      <c r="E385" s="492" t="s">
        <v>1290</v>
      </c>
    </row>
    <row r="386" spans="1:5">
      <c r="A386" s="490" t="s">
        <v>1439</v>
      </c>
      <c r="B386" s="492" t="s">
        <v>1440</v>
      </c>
      <c r="C386" s="490" t="s">
        <v>1441</v>
      </c>
      <c r="D386" s="490" t="s">
        <v>329</v>
      </c>
      <c r="E386" s="492" t="s">
        <v>1290</v>
      </c>
    </row>
    <row r="387" spans="1:5">
      <c r="A387" s="490" t="s">
        <v>1442</v>
      </c>
      <c r="B387" s="492" t="s">
        <v>1443</v>
      </c>
      <c r="C387" s="490" t="s">
        <v>1444</v>
      </c>
      <c r="D387" s="490" t="s">
        <v>329</v>
      </c>
      <c r="E387" s="492" t="s">
        <v>1290</v>
      </c>
    </row>
    <row r="388" spans="1:5">
      <c r="A388" s="490" t="s">
        <v>1445</v>
      </c>
      <c r="B388" s="492" t="s">
        <v>1446</v>
      </c>
      <c r="C388" s="490" t="s">
        <v>1447</v>
      </c>
      <c r="D388" s="490" t="s">
        <v>325</v>
      </c>
      <c r="E388" s="492" t="s">
        <v>1290</v>
      </c>
    </row>
    <row r="389" spans="1:5">
      <c r="A389" s="490" t="s">
        <v>1448</v>
      </c>
      <c r="B389" s="491" t="s">
        <v>1449</v>
      </c>
      <c r="C389" s="490" t="s">
        <v>1450</v>
      </c>
      <c r="D389" s="490" t="s">
        <v>311</v>
      </c>
      <c r="E389" s="492" t="s">
        <v>1450</v>
      </c>
    </row>
    <row r="390" spans="1:5">
      <c r="A390" s="490" t="s">
        <v>1451</v>
      </c>
      <c r="B390" s="492" t="s">
        <v>1452</v>
      </c>
      <c r="C390" s="490" t="s">
        <v>1453</v>
      </c>
      <c r="D390" s="490" t="s">
        <v>353</v>
      </c>
      <c r="E390" s="492" t="s">
        <v>1450</v>
      </c>
    </row>
    <row r="391" spans="1:5">
      <c r="A391" s="490" t="s">
        <v>1454</v>
      </c>
      <c r="B391" s="492" t="s">
        <v>1455</v>
      </c>
      <c r="C391" s="490" t="s">
        <v>1453</v>
      </c>
      <c r="D391" s="490" t="s">
        <v>329</v>
      </c>
      <c r="E391" s="492" t="s">
        <v>1450</v>
      </c>
    </row>
    <row r="392" spans="1:5">
      <c r="A392" s="490" t="s">
        <v>1456</v>
      </c>
      <c r="B392" s="492" t="s">
        <v>1457</v>
      </c>
      <c r="C392" s="490" t="s">
        <v>1458</v>
      </c>
      <c r="D392" s="490" t="s">
        <v>325</v>
      </c>
      <c r="E392" s="492" t="s">
        <v>1450</v>
      </c>
    </row>
    <row r="393" spans="1:5">
      <c r="A393" s="490" t="s">
        <v>1459</v>
      </c>
      <c r="B393" s="492" t="s">
        <v>1460</v>
      </c>
      <c r="C393" s="490" t="s">
        <v>1461</v>
      </c>
      <c r="D393" s="490" t="s">
        <v>325</v>
      </c>
      <c r="E393" s="492" t="s">
        <v>1450</v>
      </c>
    </row>
    <row r="394" spans="1:5">
      <c r="A394" s="490" t="s">
        <v>1462</v>
      </c>
      <c r="B394" s="492" t="s">
        <v>1463</v>
      </c>
      <c r="C394" s="490" t="s">
        <v>1461</v>
      </c>
      <c r="D394" s="490" t="s">
        <v>329</v>
      </c>
      <c r="E394" s="492" t="s">
        <v>1450</v>
      </c>
    </row>
    <row r="395" spans="1:5">
      <c r="A395" s="490" t="s">
        <v>1464</v>
      </c>
      <c r="B395" s="492" t="s">
        <v>1465</v>
      </c>
      <c r="C395" s="490" t="s">
        <v>1466</v>
      </c>
      <c r="D395" s="490" t="s">
        <v>325</v>
      </c>
      <c r="E395" s="492" t="s">
        <v>1450</v>
      </c>
    </row>
    <row r="396" spans="1:5">
      <c r="A396" s="490" t="s">
        <v>1467</v>
      </c>
      <c r="B396" s="492" t="s">
        <v>1468</v>
      </c>
      <c r="C396" s="490" t="s">
        <v>1466</v>
      </c>
      <c r="D396" s="490" t="s">
        <v>329</v>
      </c>
      <c r="E396" s="492" t="s">
        <v>1450</v>
      </c>
    </row>
    <row r="397" spans="1:5">
      <c r="A397" s="490" t="s">
        <v>1469</v>
      </c>
      <c r="B397" s="492" t="s">
        <v>1470</v>
      </c>
      <c r="C397" s="490" t="s">
        <v>1471</v>
      </c>
      <c r="D397" s="490" t="s">
        <v>329</v>
      </c>
      <c r="E397" s="492" t="s">
        <v>1450</v>
      </c>
    </row>
    <row r="398" spans="1:5">
      <c r="A398" s="490" t="s">
        <v>1472</v>
      </c>
      <c r="B398" s="492" t="s">
        <v>1473</v>
      </c>
      <c r="C398" s="490" t="s">
        <v>1474</v>
      </c>
      <c r="D398" s="490" t="s">
        <v>353</v>
      </c>
      <c r="E398" s="492" t="s">
        <v>1450</v>
      </c>
    </row>
    <row r="399" spans="1:5">
      <c r="A399" s="490" t="s">
        <v>1475</v>
      </c>
      <c r="B399" s="492" t="s">
        <v>1476</v>
      </c>
      <c r="C399" s="490" t="s">
        <v>1477</v>
      </c>
      <c r="D399" s="490" t="s">
        <v>329</v>
      </c>
      <c r="E399" s="492" t="s">
        <v>1450</v>
      </c>
    </row>
    <row r="400" spans="1:5">
      <c r="A400" s="490" t="s">
        <v>1478</v>
      </c>
      <c r="B400" s="492" t="s">
        <v>1479</v>
      </c>
      <c r="C400" s="490" t="s">
        <v>1480</v>
      </c>
      <c r="D400" s="490" t="s">
        <v>325</v>
      </c>
      <c r="E400" s="492" t="s">
        <v>1450</v>
      </c>
    </row>
    <row r="401" spans="1:5">
      <c r="A401" s="490" t="s">
        <v>1481</v>
      </c>
      <c r="B401" s="492" t="s">
        <v>1482</v>
      </c>
      <c r="C401" s="490" t="s">
        <v>1483</v>
      </c>
      <c r="D401" s="490" t="s">
        <v>329</v>
      </c>
      <c r="E401" s="492" t="s">
        <v>1450</v>
      </c>
    </row>
    <row r="402" spans="1:5">
      <c r="A402" s="490" t="s">
        <v>1484</v>
      </c>
      <c r="B402" s="492" t="s">
        <v>1485</v>
      </c>
      <c r="C402" s="490" t="s">
        <v>1486</v>
      </c>
      <c r="D402" s="490" t="s">
        <v>329</v>
      </c>
      <c r="E402" s="492" t="s">
        <v>1450</v>
      </c>
    </row>
    <row r="403" spans="1:5">
      <c r="A403" s="490" t="s">
        <v>1487</v>
      </c>
      <c r="B403" s="492" t="s">
        <v>1488</v>
      </c>
      <c r="C403" s="490" t="s">
        <v>1489</v>
      </c>
      <c r="D403" s="490" t="s">
        <v>329</v>
      </c>
      <c r="E403" s="492" t="s">
        <v>1450</v>
      </c>
    </row>
    <row r="404" spans="1:5">
      <c r="A404" s="490" t="s">
        <v>1490</v>
      </c>
      <c r="B404" s="492" t="s">
        <v>1491</v>
      </c>
      <c r="C404" s="490" t="s">
        <v>1492</v>
      </c>
      <c r="D404" s="490" t="s">
        <v>325</v>
      </c>
      <c r="E404" s="492" t="s">
        <v>1450</v>
      </c>
    </row>
    <row r="405" spans="1:5">
      <c r="A405" s="490" t="s">
        <v>1493</v>
      </c>
      <c r="B405" s="492" t="s">
        <v>1494</v>
      </c>
      <c r="C405" s="490" t="s">
        <v>1495</v>
      </c>
      <c r="D405" s="490" t="s">
        <v>325</v>
      </c>
      <c r="E405" s="492" t="s">
        <v>1450</v>
      </c>
    </row>
    <row r="406" spans="1:5">
      <c r="A406" s="490" t="s">
        <v>1496</v>
      </c>
      <c r="B406" s="492" t="s">
        <v>1497</v>
      </c>
      <c r="C406" s="490" t="s">
        <v>1498</v>
      </c>
      <c r="D406" s="490" t="s">
        <v>325</v>
      </c>
      <c r="E406" s="492" t="s">
        <v>1450</v>
      </c>
    </row>
    <row r="407" spans="1:5">
      <c r="A407" s="490" t="s">
        <v>1499</v>
      </c>
      <c r="B407" s="492" t="s">
        <v>1500</v>
      </c>
      <c r="C407" s="490" t="s">
        <v>1501</v>
      </c>
      <c r="D407" s="490" t="s">
        <v>325</v>
      </c>
      <c r="E407" s="492" t="s">
        <v>1450</v>
      </c>
    </row>
    <row r="408" spans="1:5">
      <c r="A408" s="490" t="s">
        <v>1502</v>
      </c>
      <c r="B408" s="492" t="s">
        <v>1503</v>
      </c>
      <c r="C408" s="490" t="s">
        <v>1501</v>
      </c>
      <c r="D408" s="490" t="s">
        <v>329</v>
      </c>
      <c r="E408" s="492" t="s">
        <v>1450</v>
      </c>
    </row>
    <row r="409" spans="1:5">
      <c r="A409" s="490" t="s">
        <v>1504</v>
      </c>
      <c r="B409" s="492" t="s">
        <v>1505</v>
      </c>
      <c r="C409" s="490" t="s">
        <v>1506</v>
      </c>
      <c r="D409" s="490" t="s">
        <v>329</v>
      </c>
      <c r="E409" s="492" t="s">
        <v>1450</v>
      </c>
    </row>
    <row r="410" spans="1:5">
      <c r="A410" s="490" t="s">
        <v>1507</v>
      </c>
      <c r="B410" s="492" t="s">
        <v>1508</v>
      </c>
      <c r="C410" s="490" t="s">
        <v>1509</v>
      </c>
      <c r="D410" s="490" t="s">
        <v>329</v>
      </c>
      <c r="E410" s="492" t="s">
        <v>1450</v>
      </c>
    </row>
    <row r="411" spans="1:5">
      <c r="A411" s="490" t="s">
        <v>1510</v>
      </c>
      <c r="B411" s="492" t="s">
        <v>1511</v>
      </c>
      <c r="C411" s="490" t="s">
        <v>1450</v>
      </c>
      <c r="D411" s="490" t="s">
        <v>329</v>
      </c>
      <c r="E411" s="492" t="s">
        <v>1450</v>
      </c>
    </row>
    <row r="412" spans="1:5">
      <c r="A412" s="490" t="s">
        <v>1512</v>
      </c>
      <c r="B412" s="492" t="s">
        <v>1513</v>
      </c>
      <c r="C412" s="490" t="s">
        <v>1514</v>
      </c>
      <c r="D412" s="490" t="s">
        <v>325</v>
      </c>
      <c r="E412" s="492" t="s">
        <v>1450</v>
      </c>
    </row>
    <row r="413" spans="1:5">
      <c r="A413" s="490" t="s">
        <v>1515</v>
      </c>
      <c r="B413" s="492" t="s">
        <v>1516</v>
      </c>
      <c r="C413" s="490" t="s">
        <v>1517</v>
      </c>
      <c r="D413" s="490" t="s">
        <v>353</v>
      </c>
      <c r="E413" s="492" t="s">
        <v>1450</v>
      </c>
    </row>
    <row r="414" spans="1:5">
      <c r="A414" s="490" t="s">
        <v>1518</v>
      </c>
      <c r="B414" s="492" t="s">
        <v>1519</v>
      </c>
      <c r="C414" s="490" t="s">
        <v>1520</v>
      </c>
      <c r="D414" s="490" t="s">
        <v>325</v>
      </c>
      <c r="E414" s="492" t="s">
        <v>1450</v>
      </c>
    </row>
    <row r="415" spans="1:5">
      <c r="A415" s="490" t="s">
        <v>1521</v>
      </c>
      <c r="B415" s="492" t="s">
        <v>1522</v>
      </c>
      <c r="C415" s="490" t="s">
        <v>1523</v>
      </c>
      <c r="D415" s="490" t="s">
        <v>325</v>
      </c>
      <c r="E415" s="492" t="s">
        <v>1450</v>
      </c>
    </row>
    <row r="416" spans="1:5">
      <c r="A416" s="490" t="s">
        <v>1524</v>
      </c>
      <c r="B416" s="492" t="s">
        <v>1525</v>
      </c>
      <c r="C416" s="490" t="s">
        <v>1526</v>
      </c>
      <c r="D416" s="490" t="s">
        <v>329</v>
      </c>
      <c r="E416" s="492" t="s">
        <v>1450</v>
      </c>
    </row>
    <row r="417" spans="1:5">
      <c r="A417" s="490" t="s">
        <v>1527</v>
      </c>
      <c r="B417" s="492" t="s">
        <v>1528</v>
      </c>
      <c r="C417" s="490" t="s">
        <v>1529</v>
      </c>
      <c r="D417" s="490" t="s">
        <v>325</v>
      </c>
      <c r="E417" s="492" t="s">
        <v>1450</v>
      </c>
    </row>
    <row r="418" spans="1:5">
      <c r="A418" s="490" t="s">
        <v>1530</v>
      </c>
      <c r="B418" s="492" t="s">
        <v>1531</v>
      </c>
      <c r="C418" s="490" t="s">
        <v>1532</v>
      </c>
      <c r="D418" s="490" t="s">
        <v>329</v>
      </c>
      <c r="E418" s="492" t="s">
        <v>1450</v>
      </c>
    </row>
    <row r="419" spans="1:5">
      <c r="A419" s="490" t="s">
        <v>1533</v>
      </c>
      <c r="B419" s="492" t="s">
        <v>1534</v>
      </c>
      <c r="C419" s="490" t="s">
        <v>1535</v>
      </c>
      <c r="D419" s="490" t="s">
        <v>329</v>
      </c>
      <c r="E419" s="492" t="s">
        <v>1450</v>
      </c>
    </row>
    <row r="420" spans="1:5">
      <c r="A420" s="490" t="s">
        <v>1536</v>
      </c>
      <c r="B420" s="492" t="s">
        <v>1537</v>
      </c>
      <c r="C420" s="490" t="s">
        <v>1538</v>
      </c>
      <c r="D420" s="490" t="s">
        <v>329</v>
      </c>
      <c r="E420" s="492" t="s">
        <v>1450</v>
      </c>
    </row>
    <row r="421" spans="1:5">
      <c r="A421" s="490" t="s">
        <v>1539</v>
      </c>
      <c r="B421" s="492" t="s">
        <v>1540</v>
      </c>
      <c r="C421" s="490" t="s">
        <v>1541</v>
      </c>
      <c r="D421" s="490" t="s">
        <v>329</v>
      </c>
      <c r="E421" s="492" t="s">
        <v>1450</v>
      </c>
    </row>
    <row r="422" spans="1:5">
      <c r="A422" s="490" t="s">
        <v>1542</v>
      </c>
      <c r="B422" s="492" t="s">
        <v>1543</v>
      </c>
      <c r="C422" s="490" t="s">
        <v>1544</v>
      </c>
      <c r="D422" s="490" t="s">
        <v>325</v>
      </c>
      <c r="E422" s="492" t="s">
        <v>1450</v>
      </c>
    </row>
    <row r="423" spans="1:5">
      <c r="A423" s="490" t="s">
        <v>1545</v>
      </c>
      <c r="B423" s="492" t="s">
        <v>1546</v>
      </c>
      <c r="C423" s="490" t="s">
        <v>1547</v>
      </c>
      <c r="D423" s="490" t="s">
        <v>325</v>
      </c>
      <c r="E423" s="492" t="s">
        <v>1450</v>
      </c>
    </row>
    <row r="424" spans="1:5">
      <c r="A424" s="490" t="s">
        <v>1548</v>
      </c>
      <c r="B424" s="492" t="s">
        <v>1549</v>
      </c>
      <c r="C424" s="490" t="s">
        <v>1547</v>
      </c>
      <c r="D424" s="490" t="s">
        <v>329</v>
      </c>
      <c r="E424" s="492" t="s">
        <v>1450</v>
      </c>
    </row>
    <row r="425" spans="1:5">
      <c r="A425" s="490" t="s">
        <v>1550</v>
      </c>
      <c r="B425" s="492" t="s">
        <v>1551</v>
      </c>
      <c r="C425" s="490" t="s">
        <v>1552</v>
      </c>
      <c r="D425" s="490" t="s">
        <v>329</v>
      </c>
      <c r="E425" s="492" t="s">
        <v>1450</v>
      </c>
    </row>
    <row r="426" spans="1:5">
      <c r="A426" s="490" t="s">
        <v>1553</v>
      </c>
      <c r="B426" s="492" t="s">
        <v>1554</v>
      </c>
      <c r="C426" s="490" t="s">
        <v>1555</v>
      </c>
      <c r="D426" s="490" t="s">
        <v>325</v>
      </c>
      <c r="E426" s="492" t="s">
        <v>1450</v>
      </c>
    </row>
    <row r="427" spans="1:5">
      <c r="A427" s="490" t="s">
        <v>1556</v>
      </c>
      <c r="B427" s="492" t="s">
        <v>1557</v>
      </c>
      <c r="C427" s="490" t="s">
        <v>585</v>
      </c>
      <c r="D427" s="490" t="s">
        <v>329</v>
      </c>
      <c r="E427" s="492" t="s">
        <v>1450</v>
      </c>
    </row>
    <row r="428" spans="1:5">
      <c r="A428" s="490" t="s">
        <v>1558</v>
      </c>
      <c r="B428" s="492" t="s">
        <v>1559</v>
      </c>
      <c r="C428" s="490" t="s">
        <v>1560</v>
      </c>
      <c r="D428" s="490" t="s">
        <v>325</v>
      </c>
      <c r="E428" s="492" t="s">
        <v>1450</v>
      </c>
    </row>
    <row r="429" spans="1:5">
      <c r="A429" s="490" t="s">
        <v>1561</v>
      </c>
      <c r="B429" s="491" t="s">
        <v>1562</v>
      </c>
      <c r="C429" s="490" t="s">
        <v>1400</v>
      </c>
      <c r="D429" s="490" t="s">
        <v>311</v>
      </c>
      <c r="E429" s="492" t="s">
        <v>1400</v>
      </c>
    </row>
    <row r="430" spans="1:5">
      <c r="A430" s="490" t="s">
        <v>1563</v>
      </c>
      <c r="B430" s="492" t="s">
        <v>1564</v>
      </c>
      <c r="C430" s="490" t="s">
        <v>1565</v>
      </c>
      <c r="D430" s="490" t="s">
        <v>325</v>
      </c>
      <c r="E430" s="492" t="s">
        <v>1400</v>
      </c>
    </row>
    <row r="431" spans="1:5">
      <c r="A431" s="490" t="s">
        <v>1566</v>
      </c>
      <c r="B431" s="492" t="s">
        <v>1567</v>
      </c>
      <c r="C431" s="490" t="s">
        <v>1568</v>
      </c>
      <c r="D431" s="490" t="s">
        <v>325</v>
      </c>
      <c r="E431" s="492" t="s">
        <v>1400</v>
      </c>
    </row>
    <row r="432" spans="1:5">
      <c r="A432" s="490" t="s">
        <v>1569</v>
      </c>
      <c r="B432" s="492" t="s">
        <v>1570</v>
      </c>
      <c r="C432" s="490" t="s">
        <v>1571</v>
      </c>
      <c r="D432" s="490" t="s">
        <v>325</v>
      </c>
      <c r="E432" s="492" t="s">
        <v>1400</v>
      </c>
    </row>
    <row r="433" spans="1:5">
      <c r="A433" s="490" t="s">
        <v>1572</v>
      </c>
      <c r="B433" s="492" t="s">
        <v>1573</v>
      </c>
      <c r="C433" s="490" t="s">
        <v>1574</v>
      </c>
      <c r="D433" s="490" t="s">
        <v>325</v>
      </c>
      <c r="E433" s="492" t="s">
        <v>1400</v>
      </c>
    </row>
    <row r="434" spans="1:5">
      <c r="A434" s="490" t="s">
        <v>1575</v>
      </c>
      <c r="B434" s="492" t="s">
        <v>1576</v>
      </c>
      <c r="C434" s="490" t="s">
        <v>1577</v>
      </c>
      <c r="D434" s="490" t="s">
        <v>329</v>
      </c>
      <c r="E434" s="492" t="s">
        <v>1400</v>
      </c>
    </row>
    <row r="435" spans="1:5">
      <c r="A435" s="490" t="s">
        <v>1578</v>
      </c>
      <c r="B435" s="492" t="s">
        <v>1579</v>
      </c>
      <c r="C435" s="490" t="s">
        <v>1580</v>
      </c>
      <c r="D435" s="490" t="s">
        <v>329</v>
      </c>
      <c r="E435" s="492" t="s">
        <v>1400</v>
      </c>
    </row>
    <row r="436" spans="1:5">
      <c r="A436" s="490" t="s">
        <v>1581</v>
      </c>
      <c r="B436" s="492" t="s">
        <v>1582</v>
      </c>
      <c r="C436" s="490" t="s">
        <v>1583</v>
      </c>
      <c r="D436" s="490" t="s">
        <v>329</v>
      </c>
      <c r="E436" s="492" t="s">
        <v>1400</v>
      </c>
    </row>
    <row r="437" spans="1:5">
      <c r="A437" s="490" t="s">
        <v>1584</v>
      </c>
      <c r="B437" s="492" t="s">
        <v>1585</v>
      </c>
      <c r="C437" s="490" t="s">
        <v>1586</v>
      </c>
      <c r="D437" s="490" t="s">
        <v>329</v>
      </c>
      <c r="E437" s="492" t="s">
        <v>1400</v>
      </c>
    </row>
    <row r="438" spans="1:5">
      <c r="A438" s="490" t="s">
        <v>1587</v>
      </c>
      <c r="B438" s="492" t="s">
        <v>1588</v>
      </c>
      <c r="C438" s="490" t="s">
        <v>1589</v>
      </c>
      <c r="D438" s="490" t="s">
        <v>325</v>
      </c>
      <c r="E438" s="492" t="s">
        <v>1400</v>
      </c>
    </row>
    <row r="439" spans="1:5">
      <c r="A439" s="490" t="s">
        <v>1590</v>
      </c>
      <c r="B439" s="492" t="s">
        <v>1591</v>
      </c>
      <c r="C439" s="490" t="s">
        <v>1592</v>
      </c>
      <c r="D439" s="490" t="s">
        <v>325</v>
      </c>
      <c r="E439" s="492" t="s">
        <v>1400</v>
      </c>
    </row>
    <row r="440" spans="1:5">
      <c r="A440" s="490" t="s">
        <v>1593</v>
      </c>
      <c r="B440" s="492" t="s">
        <v>1594</v>
      </c>
      <c r="C440" s="490" t="s">
        <v>1595</v>
      </c>
      <c r="D440" s="490" t="s">
        <v>329</v>
      </c>
      <c r="E440" s="492" t="s">
        <v>1400</v>
      </c>
    </row>
    <row r="441" spans="1:5">
      <c r="A441" s="490" t="s">
        <v>1596</v>
      </c>
      <c r="B441" s="492" t="s">
        <v>1597</v>
      </c>
      <c r="C441" s="490" t="s">
        <v>1598</v>
      </c>
      <c r="D441" s="490" t="s">
        <v>329</v>
      </c>
      <c r="E441" s="492" t="s">
        <v>1400</v>
      </c>
    </row>
    <row r="442" spans="1:5">
      <c r="A442" s="490" t="s">
        <v>1599</v>
      </c>
      <c r="B442" s="492" t="s">
        <v>1600</v>
      </c>
      <c r="C442" s="490" t="s">
        <v>1601</v>
      </c>
      <c r="D442" s="490" t="s">
        <v>325</v>
      </c>
      <c r="E442" s="492" t="s">
        <v>1400</v>
      </c>
    </row>
    <row r="443" spans="1:5">
      <c r="A443" s="490" t="s">
        <v>1602</v>
      </c>
      <c r="B443" s="492" t="s">
        <v>1603</v>
      </c>
      <c r="C443" s="490" t="s">
        <v>1604</v>
      </c>
      <c r="D443" s="490" t="s">
        <v>329</v>
      </c>
      <c r="E443" s="492" t="s">
        <v>1400</v>
      </c>
    </row>
    <row r="444" spans="1:5">
      <c r="A444" s="490" t="s">
        <v>1605</v>
      </c>
      <c r="B444" s="492" t="s">
        <v>1606</v>
      </c>
      <c r="C444" s="490" t="s">
        <v>1607</v>
      </c>
      <c r="D444" s="490" t="s">
        <v>325</v>
      </c>
      <c r="E444" s="492" t="s">
        <v>1400</v>
      </c>
    </row>
    <row r="445" spans="1:5">
      <c r="A445" s="490" t="s">
        <v>1608</v>
      </c>
      <c r="B445" s="492" t="s">
        <v>1609</v>
      </c>
      <c r="C445" s="490" t="s">
        <v>1610</v>
      </c>
      <c r="D445" s="490" t="s">
        <v>329</v>
      </c>
      <c r="E445" s="492" t="s">
        <v>1400</v>
      </c>
    </row>
    <row r="446" spans="1:5">
      <c r="A446" s="490" t="s">
        <v>1611</v>
      </c>
      <c r="B446" s="492" t="s">
        <v>1612</v>
      </c>
      <c r="C446" s="490" t="s">
        <v>1613</v>
      </c>
      <c r="D446" s="490" t="s">
        <v>329</v>
      </c>
      <c r="E446" s="492" t="s">
        <v>1400</v>
      </c>
    </row>
    <row r="447" spans="1:5">
      <c r="A447" s="490" t="s">
        <v>1614</v>
      </c>
      <c r="B447" s="492" t="s">
        <v>1615</v>
      </c>
      <c r="C447" s="490" t="s">
        <v>1616</v>
      </c>
      <c r="D447" s="490" t="s">
        <v>329</v>
      </c>
      <c r="E447" s="492" t="s">
        <v>1400</v>
      </c>
    </row>
    <row r="448" spans="1:5">
      <c r="A448" s="490" t="s">
        <v>1617</v>
      </c>
      <c r="B448" s="492" t="s">
        <v>1618</v>
      </c>
      <c r="C448" s="490" t="s">
        <v>1619</v>
      </c>
      <c r="D448" s="490" t="s">
        <v>325</v>
      </c>
      <c r="E448" s="492" t="s">
        <v>1400</v>
      </c>
    </row>
    <row r="449" spans="1:5">
      <c r="A449" s="490" t="s">
        <v>1620</v>
      </c>
      <c r="B449" s="492" t="s">
        <v>1621</v>
      </c>
      <c r="C449" s="490" t="s">
        <v>1400</v>
      </c>
      <c r="D449" s="490" t="s">
        <v>329</v>
      </c>
      <c r="E449" s="492" t="s">
        <v>1400</v>
      </c>
    </row>
    <row r="450" spans="1:5">
      <c r="A450" s="490" t="s">
        <v>1622</v>
      </c>
      <c r="B450" s="492" t="s">
        <v>1623</v>
      </c>
      <c r="C450" s="490" t="s">
        <v>1624</v>
      </c>
      <c r="D450" s="490" t="s">
        <v>325</v>
      </c>
      <c r="E450" s="492" t="s">
        <v>1400</v>
      </c>
    </row>
    <row r="451" spans="1:5">
      <c r="A451" s="490" t="s">
        <v>1625</v>
      </c>
      <c r="B451" s="492" t="s">
        <v>1626</v>
      </c>
      <c r="C451" s="490" t="s">
        <v>1627</v>
      </c>
      <c r="D451" s="490" t="s">
        <v>325</v>
      </c>
      <c r="E451" s="492" t="s">
        <v>1400</v>
      </c>
    </row>
    <row r="452" spans="1:5">
      <c r="A452" s="490" t="s">
        <v>1628</v>
      </c>
      <c r="B452" s="492" t="s">
        <v>1629</v>
      </c>
      <c r="C452" s="490" t="s">
        <v>1630</v>
      </c>
      <c r="D452" s="490" t="s">
        <v>329</v>
      </c>
      <c r="E452" s="492" t="s">
        <v>1400</v>
      </c>
    </row>
    <row r="453" spans="1:5">
      <c r="A453" s="490" t="s">
        <v>1631</v>
      </c>
      <c r="B453" s="492" t="s">
        <v>1632</v>
      </c>
      <c r="C453" s="490" t="s">
        <v>1633</v>
      </c>
      <c r="D453" s="490" t="s">
        <v>325</v>
      </c>
      <c r="E453" s="492" t="s">
        <v>1400</v>
      </c>
    </row>
    <row r="454" spans="1:5">
      <c r="A454" s="490" t="s">
        <v>1634</v>
      </c>
      <c r="B454" s="492" t="s">
        <v>1635</v>
      </c>
      <c r="C454" s="490" t="s">
        <v>1636</v>
      </c>
      <c r="D454" s="490" t="s">
        <v>325</v>
      </c>
      <c r="E454" s="492" t="s">
        <v>1400</v>
      </c>
    </row>
    <row r="455" spans="1:5">
      <c r="A455" s="490" t="s">
        <v>1637</v>
      </c>
      <c r="B455" s="492" t="s">
        <v>1638</v>
      </c>
      <c r="C455" s="490" t="s">
        <v>1639</v>
      </c>
      <c r="D455" s="490" t="s">
        <v>325</v>
      </c>
      <c r="E455" s="492" t="s">
        <v>1400</v>
      </c>
    </row>
    <row r="456" spans="1:5">
      <c r="A456" s="490" t="s">
        <v>1640</v>
      </c>
      <c r="B456" s="492" t="s">
        <v>1641</v>
      </c>
      <c r="C456" s="490" t="s">
        <v>1642</v>
      </c>
      <c r="D456" s="490" t="s">
        <v>325</v>
      </c>
      <c r="E456" s="492" t="s">
        <v>1400</v>
      </c>
    </row>
    <row r="457" spans="1:5">
      <c r="A457" s="490" t="s">
        <v>1643</v>
      </c>
      <c r="B457" s="492" t="s">
        <v>1644</v>
      </c>
      <c r="C457" s="490" t="s">
        <v>1645</v>
      </c>
      <c r="D457" s="490" t="s">
        <v>325</v>
      </c>
      <c r="E457" s="492" t="s">
        <v>1400</v>
      </c>
    </row>
    <row r="458" spans="1:5">
      <c r="A458" s="490" t="s">
        <v>1646</v>
      </c>
      <c r="B458" s="492" t="s">
        <v>1647</v>
      </c>
      <c r="C458" s="490" t="s">
        <v>1648</v>
      </c>
      <c r="D458" s="490" t="s">
        <v>325</v>
      </c>
      <c r="E458" s="492" t="s">
        <v>1400</v>
      </c>
    </row>
    <row r="459" spans="1:5">
      <c r="A459" s="490" t="s">
        <v>1649</v>
      </c>
      <c r="B459" s="492" t="s">
        <v>1650</v>
      </c>
      <c r="C459" s="490" t="s">
        <v>1651</v>
      </c>
      <c r="D459" s="490" t="s">
        <v>329</v>
      </c>
      <c r="E459" s="492" t="s">
        <v>1400</v>
      </c>
    </row>
    <row r="460" spans="1:5">
      <c r="A460" s="490" t="s">
        <v>1652</v>
      </c>
      <c r="B460" s="492" t="s">
        <v>1653</v>
      </c>
      <c r="C460" s="490" t="s">
        <v>1654</v>
      </c>
      <c r="D460" s="490" t="s">
        <v>325</v>
      </c>
      <c r="E460" s="492" t="s">
        <v>1400</v>
      </c>
    </row>
    <row r="461" spans="1:5">
      <c r="A461" s="490" t="s">
        <v>1655</v>
      </c>
      <c r="B461" s="492" t="s">
        <v>1656</v>
      </c>
      <c r="C461" s="490" t="s">
        <v>1657</v>
      </c>
      <c r="D461" s="490" t="s">
        <v>325</v>
      </c>
      <c r="E461" s="492" t="s">
        <v>1400</v>
      </c>
    </row>
    <row r="462" spans="1:5">
      <c r="A462" s="490" t="s">
        <v>1658</v>
      </c>
      <c r="B462" s="492" t="s">
        <v>1659</v>
      </c>
      <c r="C462" s="490" t="s">
        <v>1660</v>
      </c>
      <c r="D462" s="490" t="s">
        <v>329</v>
      </c>
      <c r="E462" s="492" t="s">
        <v>1400</v>
      </c>
    </row>
    <row r="463" spans="1:5">
      <c r="A463" s="490" t="s">
        <v>1661</v>
      </c>
      <c r="B463" s="491" t="s">
        <v>1662</v>
      </c>
      <c r="C463" s="490" t="s">
        <v>1663</v>
      </c>
      <c r="D463" s="490" t="s">
        <v>311</v>
      </c>
      <c r="E463" s="492" t="s">
        <v>1663</v>
      </c>
    </row>
    <row r="464" spans="1:5">
      <c r="A464" s="490" t="s">
        <v>1664</v>
      </c>
      <c r="B464" s="492" t="s">
        <v>1665</v>
      </c>
      <c r="C464" s="490" t="s">
        <v>1666</v>
      </c>
      <c r="D464" s="490" t="s">
        <v>325</v>
      </c>
      <c r="E464" s="492" t="s">
        <v>1663</v>
      </c>
    </row>
    <row r="465" spans="1:5">
      <c r="A465" s="490" t="s">
        <v>1667</v>
      </c>
      <c r="B465" s="492" t="s">
        <v>1668</v>
      </c>
      <c r="C465" s="490" t="s">
        <v>1669</v>
      </c>
      <c r="D465" s="490" t="s">
        <v>315</v>
      </c>
      <c r="E465" s="492" t="s">
        <v>1663</v>
      </c>
    </row>
    <row r="466" spans="1:5">
      <c r="A466" s="490" t="s">
        <v>1670</v>
      </c>
      <c r="B466" s="492" t="s">
        <v>1671</v>
      </c>
      <c r="C466" s="490" t="s">
        <v>1672</v>
      </c>
      <c r="D466" s="490" t="s">
        <v>325</v>
      </c>
      <c r="E466" s="492" t="s">
        <v>1663</v>
      </c>
    </row>
    <row r="467" spans="1:5">
      <c r="A467" s="490" t="s">
        <v>1673</v>
      </c>
      <c r="B467" s="492" t="s">
        <v>1674</v>
      </c>
      <c r="C467" s="490" t="s">
        <v>1675</v>
      </c>
      <c r="D467" s="490" t="s">
        <v>325</v>
      </c>
      <c r="E467" s="492" t="s">
        <v>1663</v>
      </c>
    </row>
    <row r="468" spans="1:5">
      <c r="A468" s="490" t="s">
        <v>1676</v>
      </c>
      <c r="B468" s="492" t="s">
        <v>1677</v>
      </c>
      <c r="C468" s="490" t="s">
        <v>1678</v>
      </c>
      <c r="D468" s="490" t="s">
        <v>329</v>
      </c>
      <c r="E468" s="492" t="s">
        <v>1663</v>
      </c>
    </row>
    <row r="469" spans="1:5">
      <c r="A469" s="490" t="s">
        <v>1679</v>
      </c>
      <c r="B469" s="492" t="s">
        <v>1680</v>
      </c>
      <c r="C469" s="490" t="s">
        <v>1681</v>
      </c>
      <c r="D469" s="490" t="s">
        <v>325</v>
      </c>
      <c r="E469" s="492" t="s">
        <v>1663</v>
      </c>
    </row>
    <row r="470" spans="1:5">
      <c r="A470" s="490" t="s">
        <v>1682</v>
      </c>
      <c r="B470" s="492" t="s">
        <v>1683</v>
      </c>
      <c r="C470" s="490" t="s">
        <v>1663</v>
      </c>
      <c r="D470" s="490" t="s">
        <v>315</v>
      </c>
      <c r="E470" s="492" t="s">
        <v>1663</v>
      </c>
    </row>
    <row r="471" spans="1:5">
      <c r="A471" s="490" t="s">
        <v>1684</v>
      </c>
      <c r="B471" s="492" t="s">
        <v>1685</v>
      </c>
      <c r="C471" s="490" t="s">
        <v>1686</v>
      </c>
      <c r="D471" s="490" t="s">
        <v>315</v>
      </c>
      <c r="E471" s="492" t="s">
        <v>1663</v>
      </c>
    </row>
    <row r="472" spans="1:5">
      <c r="A472" s="490" t="s">
        <v>1687</v>
      </c>
      <c r="B472" s="492" t="s">
        <v>1688</v>
      </c>
      <c r="C472" s="490" t="s">
        <v>1689</v>
      </c>
      <c r="D472" s="490" t="s">
        <v>325</v>
      </c>
      <c r="E472" s="492" t="s">
        <v>1663</v>
      </c>
    </row>
    <row r="473" spans="1:5">
      <c r="A473" s="490" t="s">
        <v>1690</v>
      </c>
      <c r="B473" s="492" t="s">
        <v>1691</v>
      </c>
      <c r="C473" s="490" t="s">
        <v>1692</v>
      </c>
      <c r="D473" s="490" t="s">
        <v>325</v>
      </c>
      <c r="E473" s="492" t="s">
        <v>1663</v>
      </c>
    </row>
    <row r="474" spans="1:5">
      <c r="A474" s="490" t="s">
        <v>1693</v>
      </c>
      <c r="B474" s="492" t="s">
        <v>1694</v>
      </c>
      <c r="C474" s="490" t="s">
        <v>1695</v>
      </c>
      <c r="D474" s="490" t="s">
        <v>325</v>
      </c>
      <c r="E474" s="492" t="s">
        <v>1663</v>
      </c>
    </row>
    <row r="475" spans="1:5">
      <c r="A475" s="490" t="s">
        <v>1696</v>
      </c>
      <c r="B475" s="492" t="s">
        <v>1697</v>
      </c>
      <c r="C475" s="490" t="s">
        <v>1698</v>
      </c>
      <c r="D475" s="490" t="s">
        <v>325</v>
      </c>
      <c r="E475" s="492" t="s">
        <v>1663</v>
      </c>
    </row>
    <row r="476" spans="1:5">
      <c r="A476" s="490" t="s">
        <v>1699</v>
      </c>
      <c r="B476" s="492" t="s">
        <v>1700</v>
      </c>
      <c r="C476" s="490" t="s">
        <v>1701</v>
      </c>
      <c r="D476" s="490" t="s">
        <v>325</v>
      </c>
      <c r="E476" s="492" t="s">
        <v>1663</v>
      </c>
    </row>
    <row r="477" spans="1:5">
      <c r="A477" s="490" t="s">
        <v>1702</v>
      </c>
      <c r="B477" s="492" t="s">
        <v>1703</v>
      </c>
      <c r="C477" s="490" t="s">
        <v>1704</v>
      </c>
      <c r="D477" s="490" t="s">
        <v>329</v>
      </c>
      <c r="E477" s="492" t="s">
        <v>1663</v>
      </c>
    </row>
    <row r="478" spans="1:5">
      <c r="A478" s="490" t="s">
        <v>1705</v>
      </c>
      <c r="B478" s="492" t="s">
        <v>1706</v>
      </c>
      <c r="C478" s="490" t="s">
        <v>1707</v>
      </c>
      <c r="D478" s="490" t="s">
        <v>329</v>
      </c>
      <c r="E478" s="492" t="s">
        <v>1663</v>
      </c>
    </row>
    <row r="479" spans="1:5">
      <c r="A479" s="490" t="s">
        <v>1708</v>
      </c>
      <c r="B479" s="492" t="s">
        <v>1709</v>
      </c>
      <c r="C479" s="490" t="s">
        <v>1710</v>
      </c>
      <c r="D479" s="490" t="s">
        <v>325</v>
      </c>
      <c r="E479" s="492" t="s">
        <v>1663</v>
      </c>
    </row>
    <row r="480" spans="1:5">
      <c r="A480" s="490" t="s">
        <v>1711</v>
      </c>
      <c r="B480" s="491" t="s">
        <v>1712</v>
      </c>
      <c r="C480" s="490" t="s">
        <v>1713</v>
      </c>
      <c r="D480" s="490" t="s">
        <v>311</v>
      </c>
      <c r="E480" s="492" t="s">
        <v>1713</v>
      </c>
    </row>
    <row r="481" spans="1:5">
      <c r="A481" s="490" t="s">
        <v>1714</v>
      </c>
      <c r="B481" s="492" t="s">
        <v>1715</v>
      </c>
      <c r="C481" s="490" t="s">
        <v>1716</v>
      </c>
      <c r="D481" s="490" t="s">
        <v>329</v>
      </c>
      <c r="E481" s="492" t="s">
        <v>1713</v>
      </c>
    </row>
    <row r="482" spans="1:5">
      <c r="A482" s="490" t="s">
        <v>1717</v>
      </c>
      <c r="B482" s="492" t="s">
        <v>1718</v>
      </c>
      <c r="C482" s="490" t="s">
        <v>1719</v>
      </c>
      <c r="D482" s="490" t="s">
        <v>325</v>
      </c>
      <c r="E482" s="492" t="s">
        <v>1713</v>
      </c>
    </row>
    <row r="483" spans="1:5">
      <c r="A483" s="490" t="s">
        <v>1720</v>
      </c>
      <c r="B483" s="492" t="s">
        <v>1721</v>
      </c>
      <c r="C483" s="490" t="s">
        <v>1722</v>
      </c>
      <c r="D483" s="490" t="s">
        <v>329</v>
      </c>
      <c r="E483" s="492" t="s">
        <v>1713</v>
      </c>
    </row>
    <row r="484" spans="1:5">
      <c r="A484" s="490" t="s">
        <v>1723</v>
      </c>
      <c r="B484" s="492" t="s">
        <v>1724</v>
      </c>
      <c r="C484" s="490" t="s">
        <v>1725</v>
      </c>
      <c r="D484" s="490" t="s">
        <v>329</v>
      </c>
      <c r="E484" s="492" t="s">
        <v>1713</v>
      </c>
    </row>
    <row r="485" spans="1:5">
      <c r="A485" s="490" t="s">
        <v>1726</v>
      </c>
      <c r="B485" s="492" t="s">
        <v>1727</v>
      </c>
      <c r="C485" s="490" t="s">
        <v>1728</v>
      </c>
      <c r="D485" s="490" t="s">
        <v>329</v>
      </c>
      <c r="E485" s="492" t="s">
        <v>1713</v>
      </c>
    </row>
    <row r="486" spans="1:5">
      <c r="A486" s="490" t="s">
        <v>1729</v>
      </c>
      <c r="B486" s="492" t="s">
        <v>1730</v>
      </c>
      <c r="C486" s="490" t="s">
        <v>1731</v>
      </c>
      <c r="D486" s="490" t="s">
        <v>329</v>
      </c>
      <c r="E486" s="492" t="s">
        <v>1713</v>
      </c>
    </row>
    <row r="487" spans="1:5">
      <c r="A487" s="490" t="s">
        <v>1732</v>
      </c>
      <c r="B487" s="492" t="s">
        <v>1733</v>
      </c>
      <c r="C487" s="490" t="s">
        <v>1734</v>
      </c>
      <c r="D487" s="490" t="s">
        <v>325</v>
      </c>
      <c r="E487" s="492" t="s">
        <v>1713</v>
      </c>
    </row>
    <row r="488" spans="1:5">
      <c r="A488" s="490" t="s">
        <v>1735</v>
      </c>
      <c r="B488" s="492" t="s">
        <v>1736</v>
      </c>
      <c r="C488" s="490" t="s">
        <v>1737</v>
      </c>
      <c r="D488" s="490" t="s">
        <v>329</v>
      </c>
      <c r="E488" s="492" t="s">
        <v>1713</v>
      </c>
    </row>
    <row r="489" spans="1:5">
      <c r="A489" s="490" t="s">
        <v>1738</v>
      </c>
      <c r="B489" s="492" t="s">
        <v>1739</v>
      </c>
      <c r="C489" s="490" t="s">
        <v>1740</v>
      </c>
      <c r="D489" s="490" t="s">
        <v>329</v>
      </c>
      <c r="E489" s="492" t="s">
        <v>1713</v>
      </c>
    </row>
    <row r="490" spans="1:5">
      <c r="A490" s="490" t="s">
        <v>1741</v>
      </c>
      <c r="B490" s="492" t="s">
        <v>1742</v>
      </c>
      <c r="C490" s="490" t="s">
        <v>1743</v>
      </c>
      <c r="D490" s="490" t="s">
        <v>329</v>
      </c>
      <c r="E490" s="492" t="s">
        <v>1713</v>
      </c>
    </row>
    <row r="491" spans="1:5">
      <c r="A491" s="490" t="s">
        <v>1744</v>
      </c>
      <c r="B491" s="492" t="s">
        <v>1745</v>
      </c>
      <c r="C491" s="490" t="s">
        <v>1746</v>
      </c>
      <c r="D491" s="490" t="s">
        <v>329</v>
      </c>
      <c r="E491" s="492" t="s">
        <v>1713</v>
      </c>
    </row>
    <row r="492" spans="1:5">
      <c r="A492" s="490" t="s">
        <v>1747</v>
      </c>
      <c r="B492" s="492" t="s">
        <v>1748</v>
      </c>
      <c r="C492" s="490" t="s">
        <v>1713</v>
      </c>
      <c r="D492" s="490" t="s">
        <v>315</v>
      </c>
      <c r="E492" s="492" t="s">
        <v>1713</v>
      </c>
    </row>
    <row r="493" spans="1:5">
      <c r="A493" s="490" t="s">
        <v>1749</v>
      </c>
      <c r="B493" s="492" t="s">
        <v>1750</v>
      </c>
      <c r="C493" s="490" t="s">
        <v>1751</v>
      </c>
      <c r="D493" s="490" t="s">
        <v>329</v>
      </c>
      <c r="E493" s="492" t="s">
        <v>1713</v>
      </c>
    </row>
    <row r="494" spans="1:5">
      <c r="A494" s="490" t="s">
        <v>1752</v>
      </c>
      <c r="B494" s="492" t="s">
        <v>1753</v>
      </c>
      <c r="C494" s="490" t="s">
        <v>1754</v>
      </c>
      <c r="D494" s="490" t="s">
        <v>329</v>
      </c>
      <c r="E494" s="492" t="s">
        <v>1713</v>
      </c>
    </row>
    <row r="495" spans="1:5">
      <c r="A495" s="490" t="s">
        <v>1755</v>
      </c>
      <c r="B495" s="492" t="s">
        <v>1756</v>
      </c>
      <c r="C495" s="490" t="s">
        <v>1757</v>
      </c>
      <c r="D495" s="490" t="s">
        <v>325</v>
      </c>
      <c r="E495" s="492" t="s">
        <v>1713</v>
      </c>
    </row>
    <row r="496" spans="1:5">
      <c r="A496" s="490" t="s">
        <v>1758</v>
      </c>
      <c r="B496" s="491" t="s">
        <v>1759</v>
      </c>
      <c r="C496" s="490" t="s">
        <v>1760</v>
      </c>
      <c r="D496" s="490" t="s">
        <v>311</v>
      </c>
      <c r="E496" s="492" t="s">
        <v>1760</v>
      </c>
    </row>
    <row r="497" spans="1:5">
      <c r="A497" s="490" t="s">
        <v>1761</v>
      </c>
      <c r="B497" s="492" t="s">
        <v>1762</v>
      </c>
      <c r="C497" s="490" t="s">
        <v>1763</v>
      </c>
      <c r="D497" s="490" t="s">
        <v>329</v>
      </c>
      <c r="E497" s="492" t="s">
        <v>1760</v>
      </c>
    </row>
    <row r="498" spans="1:5">
      <c r="A498" s="490" t="s">
        <v>1764</v>
      </c>
      <c r="B498" s="492" t="s">
        <v>1765</v>
      </c>
      <c r="C498" s="490" t="s">
        <v>1766</v>
      </c>
      <c r="D498" s="490" t="s">
        <v>329</v>
      </c>
      <c r="E498" s="492" t="s">
        <v>1760</v>
      </c>
    </row>
    <row r="499" spans="1:5">
      <c r="A499" s="490" t="s">
        <v>1767</v>
      </c>
      <c r="B499" s="492" t="s">
        <v>1768</v>
      </c>
      <c r="C499" s="490" t="s">
        <v>1769</v>
      </c>
      <c r="D499" s="490" t="s">
        <v>325</v>
      </c>
      <c r="E499" s="492" t="s">
        <v>1760</v>
      </c>
    </row>
    <row r="500" spans="1:5">
      <c r="A500" s="490" t="s">
        <v>1770</v>
      </c>
      <c r="B500" s="492" t="s">
        <v>1771</v>
      </c>
      <c r="C500" s="490" t="s">
        <v>1772</v>
      </c>
      <c r="D500" s="490" t="s">
        <v>325</v>
      </c>
      <c r="E500" s="492" t="s">
        <v>1760</v>
      </c>
    </row>
    <row r="501" spans="1:5">
      <c r="A501" s="490" t="s">
        <v>1773</v>
      </c>
      <c r="B501" s="492" t="s">
        <v>1774</v>
      </c>
      <c r="C501" s="490" t="s">
        <v>1775</v>
      </c>
      <c r="D501" s="490" t="s">
        <v>329</v>
      </c>
      <c r="E501" s="492" t="s">
        <v>1760</v>
      </c>
    </row>
    <row r="502" spans="1:5">
      <c r="A502" s="490" t="s">
        <v>1776</v>
      </c>
      <c r="B502" s="492" t="s">
        <v>1777</v>
      </c>
      <c r="C502" s="490" t="s">
        <v>1778</v>
      </c>
      <c r="D502" s="490" t="s">
        <v>329</v>
      </c>
      <c r="E502" s="492" t="s">
        <v>1760</v>
      </c>
    </row>
    <row r="503" spans="1:5">
      <c r="A503" s="490" t="s">
        <v>1779</v>
      </c>
      <c r="B503" s="492" t="s">
        <v>1780</v>
      </c>
      <c r="C503" s="490" t="s">
        <v>1781</v>
      </c>
      <c r="D503" s="490" t="s">
        <v>325</v>
      </c>
      <c r="E503" s="492" t="s">
        <v>1760</v>
      </c>
    </row>
    <row r="504" spans="1:5">
      <c r="A504" s="490" t="s">
        <v>1782</v>
      </c>
      <c r="B504" s="492" t="s">
        <v>1783</v>
      </c>
      <c r="C504" s="490" t="s">
        <v>1007</v>
      </c>
      <c r="D504" s="490" t="s">
        <v>329</v>
      </c>
      <c r="E504" s="492" t="s">
        <v>1760</v>
      </c>
    </row>
    <row r="505" spans="1:5">
      <c r="A505" s="490" t="s">
        <v>1784</v>
      </c>
      <c r="B505" s="492" t="s">
        <v>1785</v>
      </c>
      <c r="C505" s="490" t="s">
        <v>1786</v>
      </c>
      <c r="D505" s="490" t="s">
        <v>329</v>
      </c>
      <c r="E505" s="492" t="s">
        <v>1760</v>
      </c>
    </row>
    <row r="506" spans="1:5">
      <c r="A506" s="490" t="s">
        <v>1787</v>
      </c>
      <c r="B506" s="492" t="s">
        <v>1788</v>
      </c>
      <c r="C506" s="490" t="s">
        <v>1789</v>
      </c>
      <c r="D506" s="490" t="s">
        <v>329</v>
      </c>
      <c r="E506" s="492" t="s">
        <v>1760</v>
      </c>
    </row>
    <row r="507" spans="1:5">
      <c r="A507" s="490" t="s">
        <v>1790</v>
      </c>
      <c r="B507" s="492" t="s">
        <v>1791</v>
      </c>
      <c r="C507" s="490" t="s">
        <v>1792</v>
      </c>
      <c r="D507" s="490" t="s">
        <v>325</v>
      </c>
      <c r="E507" s="492" t="s">
        <v>1760</v>
      </c>
    </row>
    <row r="508" spans="1:5">
      <c r="A508" s="490" t="s">
        <v>1793</v>
      </c>
      <c r="B508" s="492" t="s">
        <v>1794</v>
      </c>
      <c r="C508" s="490" t="s">
        <v>1385</v>
      </c>
      <c r="D508" s="490" t="s">
        <v>325</v>
      </c>
      <c r="E508" s="492" t="s">
        <v>1760</v>
      </c>
    </row>
    <row r="509" spans="1:5">
      <c r="A509" s="490" t="s">
        <v>1795</v>
      </c>
      <c r="B509" s="492" t="s">
        <v>1796</v>
      </c>
      <c r="C509" s="490" t="s">
        <v>1797</v>
      </c>
      <c r="D509" s="490" t="s">
        <v>329</v>
      </c>
      <c r="E509" s="492" t="s">
        <v>1760</v>
      </c>
    </row>
    <row r="510" spans="1:5">
      <c r="A510" s="490" t="s">
        <v>1798</v>
      </c>
      <c r="B510" s="492" t="s">
        <v>1799</v>
      </c>
      <c r="C510" s="490" t="s">
        <v>1800</v>
      </c>
      <c r="D510" s="490" t="s">
        <v>325</v>
      </c>
      <c r="E510" s="492" t="s">
        <v>1760</v>
      </c>
    </row>
    <row r="511" spans="1:5">
      <c r="A511" s="490" t="s">
        <v>1801</v>
      </c>
      <c r="B511" s="492" t="s">
        <v>1802</v>
      </c>
      <c r="C511" s="490" t="s">
        <v>1803</v>
      </c>
      <c r="D511" s="490" t="s">
        <v>325</v>
      </c>
      <c r="E511" s="492" t="s">
        <v>1760</v>
      </c>
    </row>
    <row r="512" spans="1:5">
      <c r="A512" s="490" t="s">
        <v>1804</v>
      </c>
      <c r="B512" s="492" t="s">
        <v>1805</v>
      </c>
      <c r="C512" s="490" t="s">
        <v>1163</v>
      </c>
      <c r="D512" s="490" t="s">
        <v>325</v>
      </c>
      <c r="E512" s="492" t="s">
        <v>1760</v>
      </c>
    </row>
    <row r="513" spans="1:5">
      <c r="A513" s="490" t="s">
        <v>1806</v>
      </c>
      <c r="B513" s="492" t="s">
        <v>1807</v>
      </c>
      <c r="C513" s="490" t="s">
        <v>1808</v>
      </c>
      <c r="D513" s="490" t="s">
        <v>325</v>
      </c>
      <c r="E513" s="492" t="s">
        <v>1760</v>
      </c>
    </row>
    <row r="514" spans="1:5">
      <c r="A514" s="490" t="s">
        <v>1809</v>
      </c>
      <c r="B514" s="492" t="s">
        <v>1810</v>
      </c>
      <c r="C514" s="490" t="s">
        <v>1811</v>
      </c>
      <c r="D514" s="490" t="s">
        <v>325</v>
      </c>
      <c r="E514" s="492" t="s">
        <v>1760</v>
      </c>
    </row>
    <row r="515" spans="1:5">
      <c r="A515" s="490" t="s">
        <v>1812</v>
      </c>
      <c r="B515" s="492" t="s">
        <v>1813</v>
      </c>
      <c r="C515" s="490" t="s">
        <v>1814</v>
      </c>
      <c r="D515" s="490" t="s">
        <v>325</v>
      </c>
      <c r="E515" s="492" t="s">
        <v>1760</v>
      </c>
    </row>
    <row r="516" spans="1:5">
      <c r="A516" s="490" t="s">
        <v>1815</v>
      </c>
      <c r="B516" s="492" t="s">
        <v>1816</v>
      </c>
      <c r="C516" s="490" t="s">
        <v>1817</v>
      </c>
      <c r="D516" s="490" t="s">
        <v>329</v>
      </c>
      <c r="E516" s="492" t="s">
        <v>1760</v>
      </c>
    </row>
    <row r="517" spans="1:5">
      <c r="A517" s="490" t="s">
        <v>1818</v>
      </c>
      <c r="B517" s="492" t="s">
        <v>1819</v>
      </c>
      <c r="C517" s="490" t="s">
        <v>1820</v>
      </c>
      <c r="D517" s="490" t="s">
        <v>325</v>
      </c>
      <c r="E517" s="492" t="s">
        <v>1760</v>
      </c>
    </row>
    <row r="518" spans="1:5">
      <c r="A518" s="490" t="s">
        <v>1821</v>
      </c>
      <c r="B518" s="491" t="s">
        <v>1822</v>
      </c>
      <c r="C518" s="490" t="s">
        <v>1823</v>
      </c>
      <c r="D518" s="490" t="s">
        <v>311</v>
      </c>
      <c r="E518" s="492" t="s">
        <v>1823</v>
      </c>
    </row>
    <row r="519" spans="1:5">
      <c r="A519" s="490" t="s">
        <v>1824</v>
      </c>
      <c r="B519" s="492" t="s">
        <v>1825</v>
      </c>
      <c r="C519" s="490" t="s">
        <v>1826</v>
      </c>
      <c r="D519" s="490" t="s">
        <v>325</v>
      </c>
      <c r="E519" s="492" t="s">
        <v>1823</v>
      </c>
    </row>
    <row r="520" spans="1:5">
      <c r="A520" s="490" t="s">
        <v>1827</v>
      </c>
      <c r="B520" s="492" t="s">
        <v>1828</v>
      </c>
      <c r="C520" s="490" t="s">
        <v>1826</v>
      </c>
      <c r="D520" s="490" t="s">
        <v>329</v>
      </c>
      <c r="E520" s="492" t="s">
        <v>1823</v>
      </c>
    </row>
    <row r="521" spans="1:5">
      <c r="A521" s="490" t="s">
        <v>1829</v>
      </c>
      <c r="B521" s="492" t="s">
        <v>1830</v>
      </c>
      <c r="C521" s="490" t="s">
        <v>1831</v>
      </c>
      <c r="D521" s="490" t="s">
        <v>325</v>
      </c>
      <c r="E521" s="492" t="s">
        <v>1823</v>
      </c>
    </row>
    <row r="522" spans="1:5">
      <c r="A522" s="490" t="s">
        <v>1832</v>
      </c>
      <c r="B522" s="492" t="s">
        <v>1833</v>
      </c>
      <c r="C522" s="490" t="s">
        <v>1834</v>
      </c>
      <c r="D522" s="490" t="s">
        <v>329</v>
      </c>
      <c r="E522" s="492" t="s">
        <v>1823</v>
      </c>
    </row>
    <row r="523" spans="1:5">
      <c r="A523" s="490" t="s">
        <v>1835</v>
      </c>
      <c r="B523" s="492" t="s">
        <v>1836</v>
      </c>
      <c r="C523" s="490" t="s">
        <v>1837</v>
      </c>
      <c r="D523" s="490" t="s">
        <v>329</v>
      </c>
      <c r="E523" s="492" t="s">
        <v>1823</v>
      </c>
    </row>
    <row r="524" spans="1:5">
      <c r="A524" s="490" t="s">
        <v>1838</v>
      </c>
      <c r="B524" s="492" t="s">
        <v>1839</v>
      </c>
      <c r="C524" s="490" t="s">
        <v>1007</v>
      </c>
      <c r="D524" s="490" t="s">
        <v>325</v>
      </c>
      <c r="E524" s="492" t="s">
        <v>1823</v>
      </c>
    </row>
    <row r="525" spans="1:5">
      <c r="A525" s="490" t="s">
        <v>1840</v>
      </c>
      <c r="B525" s="492" t="s">
        <v>1841</v>
      </c>
      <c r="C525" s="490" t="s">
        <v>1842</v>
      </c>
      <c r="D525" s="490" t="s">
        <v>329</v>
      </c>
      <c r="E525" s="492" t="s">
        <v>1823</v>
      </c>
    </row>
    <row r="526" spans="1:5">
      <c r="A526" s="490" t="s">
        <v>1843</v>
      </c>
      <c r="B526" s="492" t="s">
        <v>1844</v>
      </c>
      <c r="C526" s="490" t="s">
        <v>1845</v>
      </c>
      <c r="D526" s="490" t="s">
        <v>329</v>
      </c>
      <c r="E526" s="492" t="s">
        <v>1823</v>
      </c>
    </row>
    <row r="527" spans="1:5">
      <c r="A527" s="490" t="s">
        <v>1846</v>
      </c>
      <c r="B527" s="492" t="s">
        <v>1847</v>
      </c>
      <c r="C527" s="490" t="s">
        <v>1848</v>
      </c>
      <c r="D527" s="490" t="s">
        <v>325</v>
      </c>
      <c r="E527" s="492" t="s">
        <v>1823</v>
      </c>
    </row>
    <row r="528" spans="1:5">
      <c r="A528" s="490" t="s">
        <v>1849</v>
      </c>
      <c r="B528" s="492" t="s">
        <v>1850</v>
      </c>
      <c r="C528" s="490" t="s">
        <v>1140</v>
      </c>
      <c r="D528" s="490" t="s">
        <v>329</v>
      </c>
      <c r="E528" s="492" t="s">
        <v>1823</v>
      </c>
    </row>
    <row r="529" spans="1:5">
      <c r="A529" s="490" t="s">
        <v>1851</v>
      </c>
      <c r="B529" s="492" t="s">
        <v>1852</v>
      </c>
      <c r="C529" s="490" t="s">
        <v>1853</v>
      </c>
      <c r="D529" s="490" t="s">
        <v>329</v>
      </c>
      <c r="E529" s="492" t="s">
        <v>1823</v>
      </c>
    </row>
    <row r="530" spans="1:5">
      <c r="A530" s="490" t="s">
        <v>1854</v>
      </c>
      <c r="B530" s="492" t="s">
        <v>1855</v>
      </c>
      <c r="C530" s="490" t="s">
        <v>1856</v>
      </c>
      <c r="D530" s="490" t="s">
        <v>325</v>
      </c>
      <c r="E530" s="492" t="s">
        <v>1823</v>
      </c>
    </row>
    <row r="531" spans="1:5">
      <c r="A531" s="490" t="s">
        <v>1857</v>
      </c>
      <c r="B531" s="492" t="s">
        <v>1858</v>
      </c>
      <c r="C531" s="490" t="s">
        <v>1859</v>
      </c>
      <c r="D531" s="490" t="s">
        <v>329</v>
      </c>
      <c r="E531" s="492" t="s">
        <v>1823</v>
      </c>
    </row>
    <row r="532" spans="1:5">
      <c r="A532" s="490" t="s">
        <v>1860</v>
      </c>
      <c r="B532" s="492" t="s">
        <v>1861</v>
      </c>
      <c r="C532" s="490" t="s">
        <v>1862</v>
      </c>
      <c r="D532" s="490" t="s">
        <v>329</v>
      </c>
      <c r="E532" s="492" t="s">
        <v>1823</v>
      </c>
    </row>
    <row r="533" spans="1:5">
      <c r="A533" s="490" t="s">
        <v>1863</v>
      </c>
      <c r="B533" s="492" t="s">
        <v>1864</v>
      </c>
      <c r="C533" s="490" t="s">
        <v>1865</v>
      </c>
      <c r="D533" s="490" t="s">
        <v>353</v>
      </c>
      <c r="E533" s="492" t="s">
        <v>1823</v>
      </c>
    </row>
    <row r="534" spans="1:5">
      <c r="A534" s="490" t="s">
        <v>1866</v>
      </c>
      <c r="B534" s="492" t="s">
        <v>1867</v>
      </c>
      <c r="C534" s="490" t="s">
        <v>1868</v>
      </c>
      <c r="D534" s="490" t="s">
        <v>325</v>
      </c>
      <c r="E534" s="492" t="s">
        <v>1823</v>
      </c>
    </row>
    <row r="535" spans="1:5">
      <c r="A535" s="490" t="s">
        <v>1869</v>
      </c>
      <c r="B535" s="492" t="s">
        <v>1870</v>
      </c>
      <c r="C535" s="490" t="s">
        <v>1871</v>
      </c>
      <c r="D535" s="490" t="s">
        <v>329</v>
      </c>
      <c r="E535" s="492" t="s">
        <v>1823</v>
      </c>
    </row>
    <row r="536" spans="1:5">
      <c r="A536" s="490" t="s">
        <v>1872</v>
      </c>
      <c r="B536" s="492" t="s">
        <v>1873</v>
      </c>
      <c r="C536" s="490" t="s">
        <v>1874</v>
      </c>
      <c r="D536" s="490" t="s">
        <v>329</v>
      </c>
      <c r="E536" s="492" t="s">
        <v>1823</v>
      </c>
    </row>
    <row r="537" spans="1:5">
      <c r="A537" s="490" t="s">
        <v>1875</v>
      </c>
      <c r="B537" s="492" t="s">
        <v>1876</v>
      </c>
      <c r="C537" s="490" t="s">
        <v>1877</v>
      </c>
      <c r="D537" s="490" t="s">
        <v>325</v>
      </c>
      <c r="E537" s="492" t="s">
        <v>1823</v>
      </c>
    </row>
    <row r="538" spans="1:5">
      <c r="A538" s="490" t="s">
        <v>1878</v>
      </c>
      <c r="B538" s="492" t="s">
        <v>1879</v>
      </c>
      <c r="C538" s="490" t="s">
        <v>1880</v>
      </c>
      <c r="D538" s="490" t="s">
        <v>329</v>
      </c>
      <c r="E538" s="492" t="s">
        <v>1823</v>
      </c>
    </row>
    <row r="539" spans="1:5">
      <c r="A539" s="490" t="s">
        <v>1881</v>
      </c>
      <c r="B539" s="492" t="s">
        <v>1882</v>
      </c>
      <c r="C539" s="490" t="s">
        <v>1823</v>
      </c>
      <c r="D539" s="490" t="s">
        <v>325</v>
      </c>
      <c r="E539" s="492" t="s">
        <v>1823</v>
      </c>
    </row>
    <row r="540" spans="1:5">
      <c r="A540" s="490" t="s">
        <v>1883</v>
      </c>
      <c r="B540" s="492" t="s">
        <v>1884</v>
      </c>
      <c r="C540" s="490" t="s">
        <v>1885</v>
      </c>
      <c r="D540" s="490" t="s">
        <v>329</v>
      </c>
      <c r="E540" s="492" t="s">
        <v>1823</v>
      </c>
    </row>
    <row r="541" spans="1:5">
      <c r="A541" s="490" t="s">
        <v>1886</v>
      </c>
      <c r="B541" s="492" t="s">
        <v>1887</v>
      </c>
      <c r="C541" s="490" t="s">
        <v>1888</v>
      </c>
      <c r="D541" s="490" t="s">
        <v>329</v>
      </c>
      <c r="E541" s="492" t="s">
        <v>1823</v>
      </c>
    </row>
    <row r="542" spans="1:5">
      <c r="A542" s="490" t="s">
        <v>1889</v>
      </c>
      <c r="B542" s="492" t="s">
        <v>1890</v>
      </c>
      <c r="C542" s="490" t="s">
        <v>1891</v>
      </c>
      <c r="D542" s="490" t="s">
        <v>329</v>
      </c>
      <c r="E542" s="492" t="s">
        <v>1823</v>
      </c>
    </row>
    <row r="543" spans="1:5">
      <c r="A543" s="490" t="s">
        <v>1892</v>
      </c>
      <c r="B543" s="491" t="s">
        <v>1893</v>
      </c>
      <c r="C543" s="490" t="s">
        <v>1175</v>
      </c>
      <c r="D543" s="490" t="s">
        <v>311</v>
      </c>
      <c r="E543" s="492" t="s">
        <v>1175</v>
      </c>
    </row>
    <row r="544" spans="1:5">
      <c r="A544" s="490" t="s">
        <v>1894</v>
      </c>
      <c r="B544" s="492" t="s">
        <v>1895</v>
      </c>
      <c r="C544" s="490" t="s">
        <v>1896</v>
      </c>
      <c r="D544" s="490" t="s">
        <v>329</v>
      </c>
      <c r="E544" s="492" t="s">
        <v>1175</v>
      </c>
    </row>
    <row r="545" spans="1:5">
      <c r="A545" s="490" t="s">
        <v>1897</v>
      </c>
      <c r="B545" s="492" t="s">
        <v>1898</v>
      </c>
      <c r="C545" s="490" t="s">
        <v>1899</v>
      </c>
      <c r="D545" s="490" t="s">
        <v>329</v>
      </c>
      <c r="E545" s="492" t="s">
        <v>1175</v>
      </c>
    </row>
    <row r="546" spans="1:5">
      <c r="A546" s="490" t="s">
        <v>1900</v>
      </c>
      <c r="B546" s="492" t="s">
        <v>1901</v>
      </c>
      <c r="C546" s="490" t="s">
        <v>1902</v>
      </c>
      <c r="D546" s="490" t="s">
        <v>329</v>
      </c>
      <c r="E546" s="492" t="s">
        <v>1175</v>
      </c>
    </row>
    <row r="547" spans="1:5">
      <c r="A547" s="490" t="s">
        <v>1903</v>
      </c>
      <c r="B547" s="492" t="s">
        <v>1904</v>
      </c>
      <c r="C547" s="490" t="s">
        <v>1905</v>
      </c>
      <c r="D547" s="490" t="s">
        <v>315</v>
      </c>
      <c r="E547" s="492" t="s">
        <v>1175</v>
      </c>
    </row>
    <row r="548" spans="1:5">
      <c r="A548" s="490" t="s">
        <v>1906</v>
      </c>
      <c r="B548" s="492" t="s">
        <v>1907</v>
      </c>
      <c r="C548" s="490" t="s">
        <v>1908</v>
      </c>
      <c r="D548" s="490" t="s">
        <v>325</v>
      </c>
      <c r="E548" s="492" t="s">
        <v>1175</v>
      </c>
    </row>
    <row r="549" spans="1:5">
      <c r="A549" s="490" t="s">
        <v>1909</v>
      </c>
      <c r="B549" s="492" t="s">
        <v>1910</v>
      </c>
      <c r="C549" s="490" t="s">
        <v>1911</v>
      </c>
      <c r="D549" s="490" t="s">
        <v>325</v>
      </c>
      <c r="E549" s="492" t="s">
        <v>1175</v>
      </c>
    </row>
    <row r="550" spans="1:5">
      <c r="A550" s="490" t="s">
        <v>1912</v>
      </c>
      <c r="B550" s="492" t="s">
        <v>1913</v>
      </c>
      <c r="C550" s="490" t="s">
        <v>1914</v>
      </c>
      <c r="D550" s="490" t="s">
        <v>329</v>
      </c>
      <c r="E550" s="492" t="s">
        <v>1175</v>
      </c>
    </row>
    <row r="551" spans="1:5">
      <c r="A551" s="490" t="s">
        <v>1915</v>
      </c>
      <c r="B551" s="492" t="s">
        <v>1916</v>
      </c>
      <c r="C551" s="490" t="s">
        <v>1917</v>
      </c>
      <c r="D551" s="490" t="s">
        <v>325</v>
      </c>
      <c r="E551" s="492" t="s">
        <v>1175</v>
      </c>
    </row>
    <row r="552" spans="1:5">
      <c r="A552" s="490" t="s">
        <v>1918</v>
      </c>
      <c r="B552" s="492" t="s">
        <v>1919</v>
      </c>
      <c r="C552" s="490" t="s">
        <v>1920</v>
      </c>
      <c r="D552" s="490" t="s">
        <v>315</v>
      </c>
      <c r="E552" s="492" t="s">
        <v>1175</v>
      </c>
    </row>
    <row r="553" spans="1:5">
      <c r="A553" s="490" t="s">
        <v>1921</v>
      </c>
      <c r="B553" s="492" t="s">
        <v>1922</v>
      </c>
      <c r="C553" s="490" t="s">
        <v>1923</v>
      </c>
      <c r="D553" s="490" t="s">
        <v>325</v>
      </c>
      <c r="E553" s="492" t="s">
        <v>1175</v>
      </c>
    </row>
    <row r="554" spans="1:5">
      <c r="A554" s="490" t="s">
        <v>1924</v>
      </c>
      <c r="B554" s="492" t="s">
        <v>1925</v>
      </c>
      <c r="C554" s="490" t="s">
        <v>1926</v>
      </c>
      <c r="D554" s="490" t="s">
        <v>325</v>
      </c>
      <c r="E554" s="492" t="s">
        <v>1175</v>
      </c>
    </row>
    <row r="555" spans="1:5">
      <c r="A555" s="490" t="s">
        <v>1927</v>
      </c>
      <c r="B555" s="492" t="s">
        <v>1928</v>
      </c>
      <c r="C555" s="490" t="s">
        <v>1929</v>
      </c>
      <c r="D555" s="490" t="s">
        <v>315</v>
      </c>
      <c r="E555" s="492" t="s">
        <v>1175</v>
      </c>
    </row>
    <row r="556" spans="1:5">
      <c r="A556" s="490" t="s">
        <v>1930</v>
      </c>
      <c r="B556" s="492" t="s">
        <v>1931</v>
      </c>
      <c r="C556" s="490" t="s">
        <v>1932</v>
      </c>
      <c r="D556" s="490" t="s">
        <v>315</v>
      </c>
      <c r="E556" s="492" t="s">
        <v>1175</v>
      </c>
    </row>
    <row r="557" spans="1:5">
      <c r="A557" s="490" t="s">
        <v>1933</v>
      </c>
      <c r="B557" s="492" t="s">
        <v>1934</v>
      </c>
      <c r="C557" s="490" t="s">
        <v>1935</v>
      </c>
      <c r="D557" s="490" t="s">
        <v>325</v>
      </c>
      <c r="E557" s="492" t="s">
        <v>1175</v>
      </c>
    </row>
    <row r="558" spans="1:5">
      <c r="A558" s="490" t="s">
        <v>1936</v>
      </c>
      <c r="B558" s="492" t="s">
        <v>1937</v>
      </c>
      <c r="C558" s="490" t="s">
        <v>1938</v>
      </c>
      <c r="D558" s="490" t="s">
        <v>325</v>
      </c>
      <c r="E558" s="492" t="s">
        <v>1175</v>
      </c>
    </row>
    <row r="559" spans="1:5">
      <c r="A559" s="490" t="s">
        <v>1939</v>
      </c>
      <c r="B559" s="492" t="s">
        <v>1940</v>
      </c>
      <c r="C559" s="490" t="s">
        <v>1941</v>
      </c>
      <c r="D559" s="490" t="s">
        <v>329</v>
      </c>
      <c r="E559" s="492" t="s">
        <v>1175</v>
      </c>
    </row>
    <row r="560" spans="1:5">
      <c r="A560" s="490" t="s">
        <v>1942</v>
      </c>
      <c r="B560" s="492" t="s">
        <v>1943</v>
      </c>
      <c r="C560" s="490" t="s">
        <v>698</v>
      </c>
      <c r="D560" s="490" t="s">
        <v>329</v>
      </c>
      <c r="E560" s="492" t="s">
        <v>1175</v>
      </c>
    </row>
    <row r="561" spans="1:5">
      <c r="A561" s="490" t="s">
        <v>1944</v>
      </c>
      <c r="B561" s="492" t="s">
        <v>1945</v>
      </c>
      <c r="C561" s="490" t="s">
        <v>1946</v>
      </c>
      <c r="D561" s="490" t="s">
        <v>315</v>
      </c>
      <c r="E561" s="492" t="s">
        <v>1175</v>
      </c>
    </row>
    <row r="562" spans="1:5">
      <c r="A562" s="490" t="s">
        <v>1947</v>
      </c>
      <c r="B562" s="492" t="s">
        <v>1948</v>
      </c>
      <c r="C562" s="490" t="s">
        <v>1175</v>
      </c>
      <c r="D562" s="490" t="s">
        <v>329</v>
      </c>
      <c r="E562" s="492" t="s">
        <v>1175</v>
      </c>
    </row>
    <row r="563" spans="1:5">
      <c r="A563" s="490" t="s">
        <v>1949</v>
      </c>
      <c r="B563" s="492" t="s">
        <v>1950</v>
      </c>
      <c r="C563" s="490" t="s">
        <v>1951</v>
      </c>
      <c r="D563" s="490" t="s">
        <v>329</v>
      </c>
      <c r="E563" s="492" t="s">
        <v>1175</v>
      </c>
    </row>
    <row r="564" spans="1:5">
      <c r="A564" s="490" t="s">
        <v>1952</v>
      </c>
      <c r="B564" s="492" t="s">
        <v>1953</v>
      </c>
      <c r="C564" s="490" t="s">
        <v>1954</v>
      </c>
      <c r="D564" s="490" t="s">
        <v>329</v>
      </c>
      <c r="E564" s="492" t="s">
        <v>1175</v>
      </c>
    </row>
    <row r="565" spans="1:5">
      <c r="A565" s="490" t="s">
        <v>1955</v>
      </c>
      <c r="B565" s="491" t="s">
        <v>1956</v>
      </c>
      <c r="C565" s="490" t="s">
        <v>1817</v>
      </c>
      <c r="D565" s="490" t="s">
        <v>311</v>
      </c>
      <c r="E565" s="492" t="s">
        <v>1817</v>
      </c>
    </row>
    <row r="566" spans="1:5">
      <c r="A566" s="490" t="s">
        <v>1957</v>
      </c>
      <c r="B566" s="494" t="s">
        <v>1958</v>
      </c>
      <c r="C566" s="490" t="s">
        <v>1959</v>
      </c>
      <c r="D566" s="490" t="s">
        <v>329</v>
      </c>
      <c r="E566" s="494" t="s">
        <v>1817</v>
      </c>
    </row>
    <row r="567" spans="1:5">
      <c r="A567" s="490" t="s">
        <v>1960</v>
      </c>
      <c r="B567" s="492" t="s">
        <v>1961</v>
      </c>
      <c r="C567" s="490" t="s">
        <v>1962</v>
      </c>
      <c r="D567" s="490" t="s">
        <v>325</v>
      </c>
      <c r="E567" s="492" t="s">
        <v>1817</v>
      </c>
    </row>
    <row r="568" spans="1:5">
      <c r="A568" s="490" t="s">
        <v>1963</v>
      </c>
      <c r="B568" s="492" t="s">
        <v>1964</v>
      </c>
      <c r="C568" s="490" t="s">
        <v>1965</v>
      </c>
      <c r="D568" s="490" t="s">
        <v>329</v>
      </c>
      <c r="E568" s="492" t="s">
        <v>1817</v>
      </c>
    </row>
    <row r="569" spans="1:5">
      <c r="A569" s="490" t="s">
        <v>1966</v>
      </c>
      <c r="B569" s="492" t="s">
        <v>1967</v>
      </c>
      <c r="C569" s="490" t="s">
        <v>1968</v>
      </c>
      <c r="D569" s="490" t="s">
        <v>329</v>
      </c>
      <c r="E569" s="492" t="s">
        <v>1817</v>
      </c>
    </row>
    <row r="570" spans="1:5">
      <c r="A570" s="490" t="s">
        <v>1969</v>
      </c>
      <c r="B570" s="492" t="s">
        <v>1970</v>
      </c>
      <c r="C570" s="490" t="s">
        <v>1007</v>
      </c>
      <c r="D570" s="490" t="s">
        <v>329</v>
      </c>
      <c r="E570" s="492" t="s">
        <v>1817</v>
      </c>
    </row>
    <row r="571" spans="1:5">
      <c r="A571" s="490" t="s">
        <v>1971</v>
      </c>
      <c r="B571" s="492" t="s">
        <v>1972</v>
      </c>
      <c r="C571" s="490" t="s">
        <v>1973</v>
      </c>
      <c r="D571" s="490" t="s">
        <v>329</v>
      </c>
      <c r="E571" s="492" t="s">
        <v>1817</v>
      </c>
    </row>
    <row r="572" spans="1:5">
      <c r="A572" s="490" t="s">
        <v>1974</v>
      </c>
      <c r="B572" s="492" t="s">
        <v>1975</v>
      </c>
      <c r="C572" s="490" t="s">
        <v>898</v>
      </c>
      <c r="D572" s="490" t="s">
        <v>329</v>
      </c>
      <c r="E572" s="492" t="s">
        <v>1817</v>
      </c>
    </row>
    <row r="573" spans="1:5">
      <c r="A573" s="490" t="s">
        <v>1976</v>
      </c>
      <c r="B573" s="492" t="s">
        <v>1977</v>
      </c>
      <c r="C573" s="490" t="s">
        <v>1978</v>
      </c>
      <c r="D573" s="490" t="s">
        <v>353</v>
      </c>
      <c r="E573" s="492" t="s">
        <v>1817</v>
      </c>
    </row>
    <row r="574" spans="1:5">
      <c r="A574" s="490" t="s">
        <v>1979</v>
      </c>
      <c r="B574" s="492" t="s">
        <v>1980</v>
      </c>
      <c r="C574" s="490" t="s">
        <v>1981</v>
      </c>
      <c r="D574" s="490" t="s">
        <v>329</v>
      </c>
      <c r="E574" s="492" t="s">
        <v>1817</v>
      </c>
    </row>
    <row r="575" spans="1:5">
      <c r="A575" s="490" t="s">
        <v>1982</v>
      </c>
      <c r="B575" s="492" t="s">
        <v>1983</v>
      </c>
      <c r="C575" s="490" t="s">
        <v>1984</v>
      </c>
      <c r="D575" s="490" t="s">
        <v>329</v>
      </c>
      <c r="E575" s="492" t="s">
        <v>1817</v>
      </c>
    </row>
    <row r="576" spans="1:5">
      <c r="A576" s="490" t="s">
        <v>1985</v>
      </c>
      <c r="B576" s="492" t="s">
        <v>1986</v>
      </c>
      <c r="C576" s="490" t="s">
        <v>1987</v>
      </c>
      <c r="D576" s="490" t="s">
        <v>329</v>
      </c>
      <c r="E576" s="492" t="s">
        <v>1817</v>
      </c>
    </row>
    <row r="577" spans="1:5">
      <c r="A577" s="490" t="s">
        <v>1988</v>
      </c>
      <c r="B577" s="492" t="s">
        <v>1989</v>
      </c>
      <c r="C577" s="490" t="s">
        <v>1990</v>
      </c>
      <c r="D577" s="490" t="s">
        <v>329</v>
      </c>
      <c r="E577" s="492" t="s">
        <v>1817</v>
      </c>
    </row>
    <row r="578" spans="1:5">
      <c r="A578" s="490" t="s">
        <v>1991</v>
      </c>
      <c r="B578" s="492" t="s">
        <v>1992</v>
      </c>
      <c r="C578" s="490" t="s">
        <v>1993</v>
      </c>
      <c r="D578" s="490" t="s">
        <v>329</v>
      </c>
      <c r="E578" s="492" t="s">
        <v>1817</v>
      </c>
    </row>
    <row r="579" spans="1:5">
      <c r="A579" s="490" t="s">
        <v>1994</v>
      </c>
      <c r="B579" s="492" t="s">
        <v>1995</v>
      </c>
      <c r="C579" s="490" t="s">
        <v>1996</v>
      </c>
      <c r="D579" s="490" t="s">
        <v>329</v>
      </c>
      <c r="E579" s="492" t="s">
        <v>1817</v>
      </c>
    </row>
    <row r="580" spans="1:5">
      <c r="A580" s="490" t="s">
        <v>1997</v>
      </c>
      <c r="B580" s="492" t="s">
        <v>1998</v>
      </c>
      <c r="C580" s="490" t="s">
        <v>1999</v>
      </c>
      <c r="D580" s="490" t="s">
        <v>329</v>
      </c>
      <c r="E580" s="492" t="s">
        <v>1817</v>
      </c>
    </row>
    <row r="581" spans="1:5">
      <c r="A581" s="490" t="s">
        <v>2000</v>
      </c>
      <c r="B581" s="492" t="s">
        <v>2001</v>
      </c>
      <c r="C581" s="490" t="s">
        <v>651</v>
      </c>
      <c r="D581" s="490" t="s">
        <v>329</v>
      </c>
      <c r="E581" s="492" t="s">
        <v>1817</v>
      </c>
    </row>
    <row r="582" spans="1:5">
      <c r="A582" s="490" t="s">
        <v>2002</v>
      </c>
      <c r="B582" s="492" t="s">
        <v>2003</v>
      </c>
      <c r="C582" s="490" t="s">
        <v>2004</v>
      </c>
      <c r="D582" s="490" t="s">
        <v>329</v>
      </c>
      <c r="E582" s="492" t="s">
        <v>1817</v>
      </c>
    </row>
    <row r="583" spans="1:5">
      <c r="A583" s="490" t="s">
        <v>2005</v>
      </c>
      <c r="B583" s="492" t="s">
        <v>2006</v>
      </c>
      <c r="C583" s="490" t="s">
        <v>2007</v>
      </c>
      <c r="D583" s="490" t="s">
        <v>353</v>
      </c>
      <c r="E583" s="492" t="s">
        <v>1817</v>
      </c>
    </row>
    <row r="584" spans="1:5">
      <c r="A584" s="490" t="s">
        <v>2008</v>
      </c>
      <c r="B584" s="492" t="s">
        <v>2009</v>
      </c>
      <c r="C584" s="490" t="s">
        <v>2010</v>
      </c>
      <c r="D584" s="490" t="s">
        <v>329</v>
      </c>
      <c r="E584" s="492" t="s">
        <v>1817</v>
      </c>
    </row>
    <row r="585" spans="1:5">
      <c r="A585" s="490" t="s">
        <v>2011</v>
      </c>
      <c r="B585" s="492" t="s">
        <v>2012</v>
      </c>
      <c r="C585" s="490" t="s">
        <v>585</v>
      </c>
      <c r="D585" s="490" t="s">
        <v>325</v>
      </c>
      <c r="E585" s="492" t="s">
        <v>1817</v>
      </c>
    </row>
    <row r="586" spans="1:5">
      <c r="A586" s="490" t="s">
        <v>2013</v>
      </c>
      <c r="B586" s="492" t="s">
        <v>2014</v>
      </c>
      <c r="C586" s="490" t="s">
        <v>585</v>
      </c>
      <c r="D586" s="490" t="s">
        <v>329</v>
      </c>
      <c r="E586" s="492" t="s">
        <v>1817</v>
      </c>
    </row>
    <row r="587" spans="1:5">
      <c r="A587" s="490" t="s">
        <v>2015</v>
      </c>
      <c r="B587" s="495" t="s">
        <v>2016</v>
      </c>
      <c r="C587" s="490" t="s">
        <v>2017</v>
      </c>
      <c r="D587" s="490" t="s">
        <v>329</v>
      </c>
      <c r="E587" s="495" t="s">
        <v>1817</v>
      </c>
    </row>
  </sheetData>
  <pageMargins left="0.7" right="0.7" top="0.75" bottom="0.75" header="0.3" footer="0.3"/>
  <pageSetup orientation="portrait" horizontalDpi="4294967294" vertic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L8"/>
  <sheetViews>
    <sheetView topLeftCell="J1" zoomScaleNormal="100" workbookViewId="0">
      <selection activeCell="J4" sqref="J4"/>
    </sheetView>
  </sheetViews>
  <sheetFormatPr defaultRowHeight="15"/>
  <cols>
    <col min="1" max="9" width="0" hidden="1" customWidth="1"/>
    <col min="10" max="10" width="125.7109375" customWidth="1"/>
    <col min="11" max="11" width="4" customWidth="1"/>
    <col min="12" max="12" width="125.7109375" customWidth="1"/>
  </cols>
  <sheetData>
    <row r="1" spans="1:12" ht="18.75">
      <c r="J1" s="763" t="s">
        <v>2280</v>
      </c>
      <c r="K1" s="763"/>
      <c r="L1" s="763"/>
    </row>
    <row r="3" spans="1:12" s="1" customFormat="1" ht="12.75">
      <c r="A3" s="485" t="str">
        <f ca="1">MID(CELL("filename",A4),FIND("]",CELL("filename",A4))+1,256)</f>
        <v>Notes</v>
      </c>
      <c r="B3" s="485">
        <f>ROW()</f>
        <v>3</v>
      </c>
      <c r="C3" s="485" t="str">
        <f>'Cover Page'!K6</f>
        <v>0606</v>
      </c>
      <c r="D3" s="485">
        <f>'Cover Page'!K4</f>
        <v>2022</v>
      </c>
      <c r="E3" s="485" t="s">
        <v>2022</v>
      </c>
      <c r="F3" s="485" t="s">
        <v>2278</v>
      </c>
      <c r="G3" s="485"/>
      <c r="H3" s="499">
        <f>'Cover Page'!M38</f>
        <v>0</v>
      </c>
      <c r="J3" s="627" t="s">
        <v>2281</v>
      </c>
    </row>
    <row r="4" spans="1:12" s="41" customFormat="1" ht="399.95" customHeight="1">
      <c r="A4" s="485" t="str">
        <f ca="1">MID(CELL("filename",A4),FIND("]",CELL("filename",A4))+1,256)</f>
        <v>Notes</v>
      </c>
      <c r="B4" s="485">
        <f>ROW()</f>
        <v>4</v>
      </c>
      <c r="C4" s="485" t="str">
        <f>'Cover Page'!K6</f>
        <v>0606</v>
      </c>
      <c r="D4" s="485">
        <f>'Cover Page'!K4</f>
        <v>2022</v>
      </c>
      <c r="E4" s="485" t="s">
        <v>2022</v>
      </c>
      <c r="F4" s="485" t="s">
        <v>2278</v>
      </c>
      <c r="G4" s="485" t="s">
        <v>121</v>
      </c>
      <c r="H4" s="499">
        <f>'Cover Page'!M38</f>
        <v>0</v>
      </c>
      <c r="J4" s="626" t="s">
        <v>2279</v>
      </c>
      <c r="K4" s="624"/>
      <c r="L4" s="625"/>
    </row>
    <row r="5" spans="1:12" s="41" customFormat="1" ht="399.95" customHeight="1">
      <c r="A5" s="485" t="str">
        <f t="shared" ref="A5:A8" ca="1" si="0">MID(CELL("filename",A5),FIND("]",CELL("filename",A5))+1,256)</f>
        <v>Notes</v>
      </c>
      <c r="B5" s="485">
        <f>ROW()</f>
        <v>5</v>
      </c>
      <c r="C5" s="485" t="str">
        <f>'Cover Page'!K6</f>
        <v>0606</v>
      </c>
      <c r="D5" s="485">
        <f>'Cover Page'!K4</f>
        <v>2022</v>
      </c>
      <c r="E5" s="485" t="s">
        <v>2022</v>
      </c>
      <c r="F5" s="485" t="s">
        <v>2278</v>
      </c>
      <c r="G5" s="485" t="s">
        <v>121</v>
      </c>
      <c r="H5" s="499">
        <f>'Cover Page'!M38</f>
        <v>0</v>
      </c>
      <c r="J5" s="625"/>
      <c r="K5" s="624"/>
      <c r="L5" s="625"/>
    </row>
    <row r="6" spans="1:12" s="41" customFormat="1" ht="0.75" customHeight="1">
      <c r="A6" s="485" t="str">
        <f t="shared" ca="1" si="0"/>
        <v>Notes</v>
      </c>
      <c r="B6" s="485">
        <f>ROW()</f>
        <v>6</v>
      </c>
      <c r="C6" s="485" t="str">
        <f>'Cover Page'!K6</f>
        <v>0606</v>
      </c>
      <c r="D6" s="485">
        <f>'Cover Page'!K4</f>
        <v>2022</v>
      </c>
      <c r="E6" s="485" t="s">
        <v>2022</v>
      </c>
      <c r="F6" s="485" t="s">
        <v>2278</v>
      </c>
      <c r="G6" s="485" t="s">
        <v>121</v>
      </c>
      <c r="H6" s="499">
        <f>'Cover Page'!M38</f>
        <v>0</v>
      </c>
      <c r="J6" s="210"/>
    </row>
    <row r="7" spans="1:12" s="1" customFormat="1" ht="12.75">
      <c r="A7" s="485" t="str">
        <f t="shared" ca="1" si="0"/>
        <v>Notes</v>
      </c>
      <c r="B7" s="485">
        <f>ROW()</f>
        <v>7</v>
      </c>
      <c r="C7" s="485" t="str">
        <f>'Cover Page'!K6</f>
        <v>0606</v>
      </c>
      <c r="D7" s="485">
        <f>'Cover Page'!K4</f>
        <v>2022</v>
      </c>
      <c r="E7" s="485" t="s">
        <v>2022</v>
      </c>
      <c r="F7" s="485" t="s">
        <v>2278</v>
      </c>
      <c r="G7" s="485" t="s">
        <v>121</v>
      </c>
      <c r="H7" s="499">
        <f>'Cover Page'!M38</f>
        <v>0</v>
      </c>
      <c r="J7" s="26"/>
    </row>
    <row r="8" spans="1:12" s="1" customFormat="1" ht="12.75">
      <c r="A8" s="485" t="str">
        <f t="shared" ca="1" si="0"/>
        <v>Notes</v>
      </c>
      <c r="B8" s="485">
        <f>ROW()</f>
        <v>8</v>
      </c>
      <c r="C8" s="485" t="str">
        <f>'Cover Page'!K6</f>
        <v>0606</v>
      </c>
      <c r="D8" s="485">
        <f>'Cover Page'!K4</f>
        <v>2022</v>
      </c>
      <c r="E8" s="485" t="s">
        <v>2022</v>
      </c>
      <c r="F8" s="485" t="s">
        <v>2278</v>
      </c>
      <c r="G8" s="485" t="s">
        <v>121</v>
      </c>
      <c r="H8" s="499">
        <f>'Cover Page'!M38</f>
        <v>0</v>
      </c>
      <c r="I8" s="1" t="s">
        <v>121</v>
      </c>
      <c r="J8" s="26"/>
    </row>
  </sheetData>
  <sheetProtection algorithmName="SHA-512" hashValue="onQ40C1PzBqvpoZmL02vGxERkiPIjjYhR1vDJlRAl+ZJseCbp3+6hL9Zw9OydgKtHO76DgzBGp8dIOasygD6aw==" saltValue="NKYxSOiBmGUQcJvDMz6XKA==" spinCount="100000" sheet="1" objects="1" scenarios="1"/>
  <mergeCells count="1">
    <mergeCell ref="J1:L1"/>
  </mergeCells>
  <printOptions horizontalCentered="1" verticalCentered="1"/>
  <pageMargins left="0.2" right="0.2" top="0.25" bottom="0.25" header="0.3" footer="0.3"/>
  <pageSetup paperSize="5" scale="68" orientation="landscape" horizontalDpi="4294967294" vertic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40"/>
  <sheetViews>
    <sheetView workbookViewId="0">
      <selection activeCell="A13" sqref="A13"/>
    </sheetView>
  </sheetViews>
  <sheetFormatPr defaultRowHeight="15"/>
  <cols>
    <col min="1" max="2" width="35" bestFit="1" customWidth="1"/>
  </cols>
  <sheetData>
    <row r="1" spans="1:2" s="452" customFormat="1">
      <c r="A1" s="452" t="s">
        <v>2306</v>
      </c>
      <c r="B1" s="452" t="s">
        <v>2337</v>
      </c>
    </row>
    <row r="2" spans="1:2">
      <c r="A2" t="s">
        <v>2317</v>
      </c>
    </row>
    <row r="3" spans="1:2">
      <c r="A3" t="s">
        <v>2324</v>
      </c>
    </row>
    <row r="4" spans="1:2">
      <c r="A4" t="s">
        <v>2330</v>
      </c>
    </row>
    <row r="5" spans="1:2">
      <c r="A5" t="s">
        <v>2308</v>
      </c>
    </row>
    <row r="6" spans="1:2">
      <c r="A6" t="s">
        <v>2322</v>
      </c>
    </row>
    <row r="7" spans="1:2">
      <c r="A7" t="s">
        <v>2323</v>
      </c>
    </row>
    <row r="8" spans="1:2">
      <c r="A8" t="s">
        <v>80</v>
      </c>
    </row>
    <row r="9" spans="1:2">
      <c r="A9" t="s">
        <v>2336</v>
      </c>
    </row>
    <row r="10" spans="1:2">
      <c r="A10" t="s">
        <v>2333</v>
      </c>
    </row>
    <row r="11" spans="1:2">
      <c r="A11" t="s">
        <v>2329</v>
      </c>
    </row>
    <row r="12" spans="1:2">
      <c r="A12" t="s">
        <v>2331</v>
      </c>
    </row>
    <row r="13" spans="1:2">
      <c r="A13" t="s">
        <v>2307</v>
      </c>
    </row>
    <row r="14" spans="1:2">
      <c r="A14" t="s">
        <v>2325</v>
      </c>
    </row>
    <row r="15" spans="1:2">
      <c r="A15" t="s">
        <v>2319</v>
      </c>
    </row>
    <row r="16" spans="1:2">
      <c r="A16" t="s">
        <v>2310</v>
      </c>
    </row>
    <row r="17" spans="1:1">
      <c r="A17" t="s">
        <v>2312</v>
      </c>
    </row>
    <row r="18" spans="1:1">
      <c r="A18" t="s">
        <v>2328</v>
      </c>
    </row>
    <row r="19" spans="1:1">
      <c r="A19" t="s">
        <v>71</v>
      </c>
    </row>
    <row r="20" spans="1:1">
      <c r="A20" t="s">
        <v>2327</v>
      </c>
    </row>
    <row r="21" spans="1:1">
      <c r="A21" t="s">
        <v>2315</v>
      </c>
    </row>
    <row r="22" spans="1:1">
      <c r="A22" t="s">
        <v>68</v>
      </c>
    </row>
    <row r="23" spans="1:1">
      <c r="A23" t="s">
        <v>2313</v>
      </c>
    </row>
    <row r="24" spans="1:1">
      <c r="A24" t="s">
        <v>66</v>
      </c>
    </row>
    <row r="25" spans="1:1">
      <c r="A25" t="s">
        <v>2332</v>
      </c>
    </row>
    <row r="26" spans="1:1">
      <c r="A26" t="s">
        <v>3858</v>
      </c>
    </row>
    <row r="27" spans="1:1">
      <c r="A27" t="s">
        <v>2335</v>
      </c>
    </row>
    <row r="28" spans="1:1">
      <c r="A28" t="s">
        <v>72</v>
      </c>
    </row>
    <row r="29" spans="1:1">
      <c r="A29" t="s">
        <v>2309</v>
      </c>
    </row>
    <row r="30" spans="1:1">
      <c r="A30" t="s">
        <v>2321</v>
      </c>
    </row>
    <row r="31" spans="1:1">
      <c r="A31" t="s">
        <v>70</v>
      </c>
    </row>
    <row r="32" spans="1:1">
      <c r="A32" t="s">
        <v>2311</v>
      </c>
    </row>
    <row r="33" spans="1:1">
      <c r="A33" t="s">
        <v>2338</v>
      </c>
    </row>
    <row r="34" spans="1:1">
      <c r="A34" t="s">
        <v>2326</v>
      </c>
    </row>
    <row r="35" spans="1:1">
      <c r="A35" t="s">
        <v>2318</v>
      </c>
    </row>
    <row r="36" spans="1:1">
      <c r="A36" t="s">
        <v>2334</v>
      </c>
    </row>
    <row r="37" spans="1:1">
      <c r="A37" t="s">
        <v>2314</v>
      </c>
    </row>
    <row r="38" spans="1:1">
      <c r="A38" t="s">
        <v>2316</v>
      </c>
    </row>
    <row r="39" spans="1:1">
      <c r="A39" t="s">
        <v>67</v>
      </c>
    </row>
    <row r="40" spans="1:1">
      <c r="A40" t="s">
        <v>2320</v>
      </c>
    </row>
  </sheetData>
  <sortState xmlns:xlrd2="http://schemas.microsoft.com/office/spreadsheetml/2017/richdata2" ref="A2:A40">
    <sortCondition ref="A1:A40"/>
  </sortState>
  <phoneticPr fontId="68"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1527"/>
  <sheetViews>
    <sheetView workbookViewId="0">
      <selection activeCell="A13" sqref="A13"/>
    </sheetView>
  </sheetViews>
  <sheetFormatPr defaultRowHeight="15"/>
  <cols>
    <col min="1" max="1" width="59.42578125" customWidth="1"/>
    <col min="2" max="2" width="13.7109375" bestFit="1" customWidth="1"/>
    <col min="3" max="3" width="27.140625" bestFit="1" customWidth="1"/>
  </cols>
  <sheetData>
    <row r="1" spans="1:3" s="452" customFormat="1">
      <c r="A1" s="452" t="s">
        <v>2344</v>
      </c>
      <c r="B1" s="452" t="s">
        <v>3288</v>
      </c>
      <c r="C1" s="452" t="s">
        <v>2345</v>
      </c>
    </row>
    <row r="2" spans="1:3">
      <c r="A2" t="s">
        <v>2346</v>
      </c>
      <c r="B2" t="s">
        <v>3294</v>
      </c>
    </row>
    <row r="3" spans="1:3">
      <c r="A3" t="s">
        <v>2347</v>
      </c>
      <c r="B3" t="s">
        <v>3294</v>
      </c>
    </row>
    <row r="4" spans="1:3">
      <c r="A4" t="s">
        <v>2348</v>
      </c>
      <c r="B4" t="s">
        <v>3294</v>
      </c>
    </row>
    <row r="5" spans="1:3">
      <c r="A5" t="s">
        <v>2349</v>
      </c>
      <c r="B5" t="s">
        <v>3294</v>
      </c>
    </row>
    <row r="6" spans="1:3">
      <c r="A6" t="s">
        <v>2350</v>
      </c>
      <c r="B6" t="s">
        <v>3294</v>
      </c>
    </row>
    <row r="7" spans="1:3">
      <c r="A7" t="s">
        <v>2351</v>
      </c>
      <c r="B7" t="s">
        <v>3294</v>
      </c>
    </row>
    <row r="8" spans="1:3">
      <c r="A8" t="s">
        <v>2352</v>
      </c>
      <c r="B8" t="s">
        <v>3294</v>
      </c>
    </row>
    <row r="9" spans="1:3">
      <c r="A9" t="s">
        <v>2353</v>
      </c>
      <c r="B9" t="s">
        <v>3294</v>
      </c>
    </row>
    <row r="10" spans="1:3">
      <c r="A10" t="s">
        <v>2354</v>
      </c>
      <c r="B10" t="s">
        <v>3294</v>
      </c>
    </row>
    <row r="11" spans="1:3">
      <c r="A11" t="s">
        <v>2355</v>
      </c>
      <c r="B11" t="s">
        <v>3294</v>
      </c>
    </row>
    <row r="12" spans="1:3">
      <c r="A12" t="s">
        <v>2356</v>
      </c>
      <c r="B12" t="s">
        <v>3294</v>
      </c>
    </row>
    <row r="13" spans="1:3">
      <c r="A13" t="s">
        <v>2357</v>
      </c>
      <c r="B13" t="s">
        <v>3294</v>
      </c>
    </row>
    <row r="14" spans="1:3">
      <c r="A14" t="s">
        <v>2358</v>
      </c>
      <c r="B14" t="s">
        <v>3294</v>
      </c>
    </row>
    <row r="15" spans="1:3">
      <c r="A15" t="s">
        <v>2359</v>
      </c>
      <c r="B15" t="s">
        <v>3294</v>
      </c>
    </row>
    <row r="16" spans="1:3">
      <c r="A16" t="s">
        <v>2360</v>
      </c>
      <c r="B16" t="s">
        <v>3294</v>
      </c>
    </row>
    <row r="17" spans="1:2">
      <c r="A17" t="s">
        <v>2361</v>
      </c>
      <c r="B17" t="s">
        <v>3294</v>
      </c>
    </row>
    <row r="18" spans="1:2">
      <c r="A18" t="s">
        <v>2362</v>
      </c>
      <c r="B18" t="s">
        <v>3294</v>
      </c>
    </row>
    <row r="19" spans="1:2">
      <c r="A19" t="s">
        <v>2363</v>
      </c>
      <c r="B19" t="s">
        <v>3294</v>
      </c>
    </row>
    <row r="20" spans="1:2">
      <c r="A20" t="s">
        <v>2364</v>
      </c>
      <c r="B20" t="s">
        <v>3294</v>
      </c>
    </row>
    <row r="21" spans="1:2">
      <c r="A21" t="s">
        <v>2365</v>
      </c>
      <c r="B21" t="s">
        <v>3294</v>
      </c>
    </row>
    <row r="22" spans="1:2">
      <c r="A22" t="s">
        <v>2366</v>
      </c>
      <c r="B22" t="s">
        <v>3294</v>
      </c>
    </row>
    <row r="23" spans="1:2">
      <c r="A23" t="s">
        <v>2367</v>
      </c>
      <c r="B23" t="s">
        <v>3294</v>
      </c>
    </row>
    <row r="24" spans="1:2">
      <c r="A24" t="s">
        <v>2368</v>
      </c>
      <c r="B24" t="s">
        <v>3294</v>
      </c>
    </row>
    <row r="25" spans="1:2">
      <c r="A25" t="s">
        <v>2369</v>
      </c>
      <c r="B25" t="s">
        <v>3294</v>
      </c>
    </row>
    <row r="26" spans="1:2">
      <c r="A26" t="s">
        <v>2370</v>
      </c>
      <c r="B26" t="s">
        <v>3294</v>
      </c>
    </row>
    <row r="27" spans="1:2">
      <c r="A27" t="s">
        <v>2371</v>
      </c>
      <c r="B27" t="s">
        <v>3294</v>
      </c>
    </row>
    <row r="28" spans="1:2">
      <c r="A28" t="s">
        <v>2372</v>
      </c>
      <c r="B28" t="s">
        <v>3294</v>
      </c>
    </row>
    <row r="29" spans="1:2">
      <c r="A29" t="s">
        <v>2373</v>
      </c>
      <c r="B29" t="s">
        <v>3294</v>
      </c>
    </row>
    <row r="30" spans="1:2">
      <c r="A30" t="s">
        <v>2374</v>
      </c>
      <c r="B30" t="s">
        <v>3294</v>
      </c>
    </row>
    <row r="31" spans="1:2">
      <c r="A31" t="s">
        <v>2375</v>
      </c>
      <c r="B31" t="s">
        <v>3294</v>
      </c>
    </row>
    <row r="32" spans="1:2">
      <c r="A32" t="s">
        <v>2376</v>
      </c>
      <c r="B32" t="s">
        <v>3294</v>
      </c>
    </row>
    <row r="33" spans="1:2">
      <c r="A33" t="s">
        <v>2377</v>
      </c>
      <c r="B33" t="s">
        <v>3294</v>
      </c>
    </row>
    <row r="34" spans="1:2">
      <c r="A34" t="s">
        <v>2378</v>
      </c>
      <c r="B34" t="s">
        <v>3294</v>
      </c>
    </row>
    <row r="35" spans="1:2">
      <c r="A35" t="s">
        <v>2379</v>
      </c>
      <c r="B35" t="s">
        <v>3294</v>
      </c>
    </row>
    <row r="36" spans="1:2">
      <c r="A36" t="s">
        <v>2380</v>
      </c>
      <c r="B36" t="s">
        <v>3294</v>
      </c>
    </row>
    <row r="37" spans="1:2">
      <c r="A37" t="s">
        <v>2381</v>
      </c>
      <c r="B37" t="s">
        <v>3294</v>
      </c>
    </row>
    <row r="38" spans="1:2">
      <c r="A38" t="s">
        <v>2382</v>
      </c>
      <c r="B38" t="s">
        <v>3294</v>
      </c>
    </row>
    <row r="39" spans="1:2">
      <c r="A39" t="s">
        <v>2383</v>
      </c>
      <c r="B39" t="s">
        <v>3294</v>
      </c>
    </row>
    <row r="40" spans="1:2">
      <c r="A40" t="s">
        <v>2384</v>
      </c>
      <c r="B40" t="s">
        <v>3294</v>
      </c>
    </row>
    <row r="41" spans="1:2">
      <c r="A41" t="s">
        <v>2385</v>
      </c>
      <c r="B41" t="s">
        <v>3294</v>
      </c>
    </row>
    <row r="42" spans="1:2">
      <c r="A42" t="s">
        <v>2386</v>
      </c>
      <c r="B42" t="s">
        <v>3294</v>
      </c>
    </row>
    <row r="43" spans="1:2">
      <c r="A43" t="s">
        <v>2387</v>
      </c>
      <c r="B43" t="s">
        <v>3294</v>
      </c>
    </row>
    <row r="44" spans="1:2">
      <c r="A44" t="s">
        <v>2388</v>
      </c>
      <c r="B44" t="s">
        <v>3294</v>
      </c>
    </row>
    <row r="45" spans="1:2">
      <c r="A45" t="s">
        <v>2389</v>
      </c>
      <c r="B45" t="s">
        <v>3294</v>
      </c>
    </row>
    <row r="46" spans="1:2">
      <c r="A46" t="s">
        <v>2390</v>
      </c>
      <c r="B46" t="s">
        <v>3294</v>
      </c>
    </row>
    <row r="47" spans="1:2">
      <c r="A47" t="s">
        <v>2391</v>
      </c>
      <c r="B47" t="s">
        <v>3294</v>
      </c>
    </row>
    <row r="48" spans="1:2">
      <c r="A48" t="s">
        <v>2392</v>
      </c>
      <c r="B48" t="s">
        <v>3294</v>
      </c>
    </row>
    <row r="49" spans="1:2">
      <c r="A49" t="s">
        <v>2393</v>
      </c>
      <c r="B49" t="s">
        <v>3294</v>
      </c>
    </row>
    <row r="50" spans="1:2">
      <c r="A50" t="s">
        <v>2394</v>
      </c>
      <c r="B50" t="s">
        <v>3294</v>
      </c>
    </row>
    <row r="51" spans="1:2">
      <c r="A51" t="s">
        <v>2395</v>
      </c>
      <c r="B51" t="s">
        <v>3294</v>
      </c>
    </row>
    <row r="52" spans="1:2">
      <c r="A52" t="s">
        <v>2396</v>
      </c>
      <c r="B52" t="s">
        <v>3294</v>
      </c>
    </row>
    <row r="53" spans="1:2">
      <c r="A53" t="s">
        <v>2397</v>
      </c>
      <c r="B53" t="s">
        <v>3294</v>
      </c>
    </row>
    <row r="54" spans="1:2">
      <c r="A54" t="s">
        <v>3102</v>
      </c>
      <c r="B54" t="s">
        <v>3294</v>
      </c>
    </row>
    <row r="55" spans="1:2">
      <c r="A55" t="s">
        <v>2398</v>
      </c>
      <c r="B55" t="s">
        <v>3294</v>
      </c>
    </row>
    <row r="56" spans="1:2">
      <c r="A56" t="s">
        <v>2399</v>
      </c>
      <c r="B56" t="s">
        <v>3294</v>
      </c>
    </row>
    <row r="57" spans="1:2">
      <c r="A57" t="s">
        <v>2400</v>
      </c>
      <c r="B57" t="s">
        <v>3294</v>
      </c>
    </row>
    <row r="58" spans="1:2">
      <c r="A58" t="s">
        <v>2401</v>
      </c>
      <c r="B58" t="s">
        <v>3294</v>
      </c>
    </row>
    <row r="59" spans="1:2">
      <c r="A59" t="s">
        <v>2402</v>
      </c>
      <c r="B59" t="s">
        <v>3294</v>
      </c>
    </row>
    <row r="60" spans="1:2">
      <c r="A60" t="s">
        <v>2403</v>
      </c>
      <c r="B60" t="s">
        <v>3294</v>
      </c>
    </row>
    <row r="61" spans="1:2">
      <c r="A61" t="s">
        <v>2404</v>
      </c>
      <c r="B61" t="s">
        <v>3294</v>
      </c>
    </row>
    <row r="62" spans="1:2">
      <c r="A62" t="s">
        <v>2405</v>
      </c>
      <c r="B62" t="s">
        <v>3294</v>
      </c>
    </row>
    <row r="63" spans="1:2">
      <c r="A63" t="s">
        <v>2406</v>
      </c>
      <c r="B63" t="s">
        <v>3294</v>
      </c>
    </row>
    <row r="64" spans="1:2">
      <c r="A64" t="s">
        <v>2407</v>
      </c>
      <c r="B64" t="s">
        <v>3294</v>
      </c>
    </row>
    <row r="65" spans="1:2">
      <c r="A65" t="s">
        <v>2408</v>
      </c>
      <c r="B65" t="s">
        <v>3294</v>
      </c>
    </row>
    <row r="66" spans="1:2">
      <c r="A66" t="s">
        <v>2409</v>
      </c>
      <c r="B66" t="s">
        <v>3294</v>
      </c>
    </row>
    <row r="67" spans="1:2">
      <c r="A67" t="s">
        <v>2410</v>
      </c>
      <c r="B67" t="s">
        <v>3294</v>
      </c>
    </row>
    <row r="68" spans="1:2">
      <c r="A68" t="s">
        <v>2411</v>
      </c>
      <c r="B68" t="s">
        <v>3294</v>
      </c>
    </row>
    <row r="69" spans="1:2">
      <c r="A69" t="s">
        <v>2412</v>
      </c>
      <c r="B69" t="s">
        <v>3294</v>
      </c>
    </row>
    <row r="70" spans="1:2">
      <c r="A70" t="s">
        <v>2413</v>
      </c>
      <c r="B70" t="s">
        <v>3294</v>
      </c>
    </row>
    <row r="71" spans="1:2">
      <c r="A71" t="s">
        <v>2414</v>
      </c>
      <c r="B71" t="s">
        <v>3294</v>
      </c>
    </row>
    <row r="72" spans="1:2">
      <c r="A72" t="s">
        <v>2415</v>
      </c>
      <c r="B72" t="s">
        <v>3294</v>
      </c>
    </row>
    <row r="73" spans="1:2">
      <c r="A73" t="s">
        <v>2416</v>
      </c>
      <c r="B73" t="s">
        <v>3294</v>
      </c>
    </row>
    <row r="74" spans="1:2">
      <c r="A74" t="s">
        <v>2417</v>
      </c>
      <c r="B74" t="s">
        <v>3294</v>
      </c>
    </row>
    <row r="75" spans="1:2">
      <c r="A75" t="s">
        <v>2418</v>
      </c>
      <c r="B75" t="s">
        <v>3294</v>
      </c>
    </row>
    <row r="76" spans="1:2">
      <c r="A76" t="s">
        <v>2419</v>
      </c>
      <c r="B76" t="s">
        <v>3294</v>
      </c>
    </row>
    <row r="77" spans="1:2">
      <c r="A77" t="s">
        <v>2420</v>
      </c>
      <c r="B77" t="s">
        <v>3294</v>
      </c>
    </row>
    <row r="78" spans="1:2">
      <c r="A78" t="s">
        <v>2421</v>
      </c>
      <c r="B78" t="s">
        <v>3294</v>
      </c>
    </row>
    <row r="79" spans="1:2">
      <c r="A79" t="s">
        <v>2422</v>
      </c>
      <c r="B79" t="s">
        <v>3294</v>
      </c>
    </row>
    <row r="80" spans="1:2">
      <c r="A80" t="s">
        <v>2423</v>
      </c>
      <c r="B80" t="s">
        <v>3294</v>
      </c>
    </row>
    <row r="81" spans="1:2">
      <c r="A81" t="s">
        <v>2424</v>
      </c>
      <c r="B81" t="s">
        <v>3294</v>
      </c>
    </row>
    <row r="82" spans="1:2">
      <c r="A82" t="s">
        <v>2425</v>
      </c>
      <c r="B82" t="s">
        <v>3294</v>
      </c>
    </row>
    <row r="83" spans="1:2">
      <c r="A83" t="s">
        <v>2426</v>
      </c>
      <c r="B83" t="s">
        <v>3294</v>
      </c>
    </row>
    <row r="84" spans="1:2">
      <c r="A84" t="s">
        <v>2427</v>
      </c>
      <c r="B84" t="s">
        <v>3294</v>
      </c>
    </row>
    <row r="85" spans="1:2">
      <c r="A85" t="s">
        <v>2428</v>
      </c>
      <c r="B85" t="s">
        <v>3294</v>
      </c>
    </row>
    <row r="86" spans="1:2">
      <c r="A86" t="s">
        <v>2429</v>
      </c>
      <c r="B86" t="s">
        <v>3294</v>
      </c>
    </row>
    <row r="87" spans="1:2">
      <c r="A87" t="s">
        <v>2430</v>
      </c>
      <c r="B87" t="s">
        <v>3294</v>
      </c>
    </row>
    <row r="88" spans="1:2">
      <c r="A88" t="s">
        <v>2431</v>
      </c>
      <c r="B88" t="s">
        <v>3294</v>
      </c>
    </row>
    <row r="89" spans="1:2">
      <c r="A89" t="s">
        <v>2432</v>
      </c>
      <c r="B89" t="s">
        <v>3294</v>
      </c>
    </row>
    <row r="90" spans="1:2">
      <c r="A90" t="s">
        <v>2433</v>
      </c>
      <c r="B90" t="s">
        <v>3294</v>
      </c>
    </row>
    <row r="91" spans="1:2">
      <c r="A91" t="s">
        <v>2434</v>
      </c>
      <c r="B91" t="s">
        <v>3294</v>
      </c>
    </row>
    <row r="92" spans="1:2">
      <c r="A92" t="s">
        <v>2435</v>
      </c>
      <c r="B92" t="s">
        <v>3294</v>
      </c>
    </row>
    <row r="93" spans="1:2">
      <c r="A93" t="s">
        <v>2436</v>
      </c>
      <c r="B93" t="s">
        <v>3294</v>
      </c>
    </row>
    <row r="94" spans="1:2">
      <c r="A94" t="s">
        <v>2437</v>
      </c>
      <c r="B94" t="s">
        <v>3294</v>
      </c>
    </row>
    <row r="95" spans="1:2">
      <c r="A95" t="s">
        <v>2438</v>
      </c>
      <c r="B95" t="s">
        <v>3294</v>
      </c>
    </row>
    <row r="96" spans="1:2">
      <c r="A96" t="s">
        <v>2439</v>
      </c>
      <c r="B96" t="s">
        <v>3294</v>
      </c>
    </row>
    <row r="97" spans="1:2">
      <c r="A97" t="s">
        <v>2440</v>
      </c>
      <c r="B97" t="s">
        <v>3294</v>
      </c>
    </row>
    <row r="98" spans="1:2">
      <c r="A98" t="s">
        <v>2441</v>
      </c>
      <c r="B98" t="s">
        <v>3294</v>
      </c>
    </row>
    <row r="99" spans="1:2">
      <c r="A99" t="s">
        <v>2442</v>
      </c>
      <c r="B99" t="s">
        <v>3294</v>
      </c>
    </row>
    <row r="100" spans="1:2">
      <c r="A100" t="s">
        <v>2443</v>
      </c>
      <c r="B100" t="s">
        <v>3294</v>
      </c>
    </row>
    <row r="101" spans="1:2">
      <c r="A101" t="s">
        <v>2444</v>
      </c>
      <c r="B101" t="s">
        <v>3294</v>
      </c>
    </row>
    <row r="102" spans="1:2">
      <c r="A102" t="s">
        <v>2445</v>
      </c>
      <c r="B102" t="s">
        <v>3294</v>
      </c>
    </row>
    <row r="103" spans="1:2">
      <c r="A103" t="s">
        <v>2446</v>
      </c>
      <c r="B103" t="s">
        <v>3294</v>
      </c>
    </row>
    <row r="104" spans="1:2">
      <c r="A104" t="s">
        <v>2447</v>
      </c>
      <c r="B104" t="s">
        <v>3294</v>
      </c>
    </row>
    <row r="105" spans="1:2">
      <c r="A105" t="s">
        <v>2448</v>
      </c>
      <c r="B105" t="s">
        <v>3294</v>
      </c>
    </row>
    <row r="106" spans="1:2">
      <c r="A106" t="s">
        <v>2449</v>
      </c>
      <c r="B106" t="s">
        <v>3294</v>
      </c>
    </row>
    <row r="107" spans="1:2">
      <c r="A107" t="s">
        <v>2450</v>
      </c>
      <c r="B107" t="s">
        <v>3294</v>
      </c>
    </row>
    <row r="108" spans="1:2">
      <c r="A108" t="s">
        <v>2451</v>
      </c>
      <c r="B108" t="s">
        <v>3294</v>
      </c>
    </row>
    <row r="109" spans="1:2">
      <c r="A109" t="s">
        <v>2452</v>
      </c>
      <c r="B109" t="s">
        <v>3294</v>
      </c>
    </row>
    <row r="110" spans="1:2">
      <c r="A110" t="s">
        <v>2453</v>
      </c>
      <c r="B110" t="s">
        <v>3294</v>
      </c>
    </row>
    <row r="111" spans="1:2">
      <c r="A111" t="s">
        <v>2454</v>
      </c>
      <c r="B111" t="s">
        <v>3294</v>
      </c>
    </row>
    <row r="112" spans="1:2">
      <c r="A112" t="s">
        <v>2455</v>
      </c>
      <c r="B112" t="s">
        <v>3294</v>
      </c>
    </row>
    <row r="113" spans="1:2">
      <c r="A113" t="s">
        <v>2456</v>
      </c>
      <c r="B113" t="s">
        <v>3294</v>
      </c>
    </row>
    <row r="114" spans="1:2">
      <c r="A114" t="s">
        <v>2457</v>
      </c>
      <c r="B114" t="s">
        <v>3294</v>
      </c>
    </row>
    <row r="115" spans="1:2">
      <c r="A115" t="s">
        <v>2458</v>
      </c>
      <c r="B115" t="s">
        <v>3294</v>
      </c>
    </row>
    <row r="116" spans="1:2">
      <c r="A116" t="s">
        <v>2459</v>
      </c>
      <c r="B116" t="s">
        <v>3294</v>
      </c>
    </row>
    <row r="117" spans="1:2">
      <c r="A117" t="s">
        <v>2460</v>
      </c>
      <c r="B117" t="s">
        <v>3294</v>
      </c>
    </row>
    <row r="118" spans="1:2">
      <c r="A118" t="s">
        <v>2461</v>
      </c>
      <c r="B118" t="s">
        <v>3294</v>
      </c>
    </row>
    <row r="119" spans="1:2">
      <c r="A119" t="s">
        <v>2462</v>
      </c>
      <c r="B119" t="s">
        <v>3294</v>
      </c>
    </row>
    <row r="120" spans="1:2">
      <c r="A120" t="s">
        <v>2463</v>
      </c>
      <c r="B120" t="s">
        <v>3294</v>
      </c>
    </row>
    <row r="121" spans="1:2">
      <c r="A121" t="s">
        <v>2464</v>
      </c>
      <c r="B121" t="s">
        <v>3294</v>
      </c>
    </row>
    <row r="122" spans="1:2">
      <c r="A122" t="s">
        <v>2465</v>
      </c>
      <c r="B122" t="s">
        <v>3294</v>
      </c>
    </row>
    <row r="123" spans="1:2">
      <c r="A123" t="s">
        <v>2466</v>
      </c>
      <c r="B123" t="s">
        <v>3294</v>
      </c>
    </row>
    <row r="124" spans="1:2">
      <c r="A124" t="s">
        <v>2467</v>
      </c>
      <c r="B124" t="s">
        <v>3294</v>
      </c>
    </row>
    <row r="125" spans="1:2">
      <c r="A125" t="s">
        <v>2468</v>
      </c>
      <c r="B125" t="s">
        <v>3294</v>
      </c>
    </row>
    <row r="126" spans="1:2">
      <c r="A126" t="s">
        <v>2469</v>
      </c>
      <c r="B126" t="s">
        <v>3294</v>
      </c>
    </row>
    <row r="127" spans="1:2">
      <c r="A127" t="s">
        <v>2470</v>
      </c>
      <c r="B127" t="s">
        <v>3294</v>
      </c>
    </row>
    <row r="128" spans="1:2">
      <c r="A128" t="s">
        <v>2471</v>
      </c>
      <c r="B128" t="s">
        <v>3294</v>
      </c>
    </row>
    <row r="129" spans="1:2">
      <c r="A129" t="s">
        <v>2472</v>
      </c>
      <c r="B129" t="s">
        <v>3294</v>
      </c>
    </row>
    <row r="130" spans="1:2">
      <c r="A130" t="s">
        <v>2473</v>
      </c>
      <c r="B130" t="s">
        <v>3294</v>
      </c>
    </row>
    <row r="131" spans="1:2">
      <c r="A131" t="s">
        <v>2474</v>
      </c>
      <c r="B131" t="s">
        <v>3294</v>
      </c>
    </row>
    <row r="132" spans="1:2">
      <c r="A132" t="s">
        <v>2475</v>
      </c>
      <c r="B132" t="s">
        <v>3294</v>
      </c>
    </row>
    <row r="133" spans="1:2">
      <c r="A133" t="s">
        <v>2476</v>
      </c>
      <c r="B133" t="s">
        <v>3294</v>
      </c>
    </row>
    <row r="134" spans="1:2">
      <c r="A134" t="s">
        <v>2477</v>
      </c>
      <c r="B134" t="s">
        <v>3294</v>
      </c>
    </row>
    <row r="135" spans="1:2">
      <c r="A135" t="s">
        <v>2478</v>
      </c>
      <c r="B135" t="s">
        <v>3294</v>
      </c>
    </row>
    <row r="136" spans="1:2">
      <c r="A136" t="s">
        <v>2479</v>
      </c>
      <c r="B136" t="s">
        <v>3294</v>
      </c>
    </row>
    <row r="137" spans="1:2">
      <c r="A137" t="s">
        <v>2480</v>
      </c>
      <c r="B137" t="s">
        <v>3294</v>
      </c>
    </row>
    <row r="138" spans="1:2">
      <c r="A138" t="s">
        <v>2481</v>
      </c>
      <c r="B138" t="s">
        <v>3294</v>
      </c>
    </row>
    <row r="139" spans="1:2">
      <c r="A139" t="s">
        <v>2482</v>
      </c>
      <c r="B139" t="s">
        <v>3294</v>
      </c>
    </row>
    <row r="140" spans="1:2">
      <c r="A140" t="s">
        <v>2483</v>
      </c>
      <c r="B140" t="s">
        <v>3294</v>
      </c>
    </row>
    <row r="141" spans="1:2">
      <c r="A141" t="s">
        <v>2484</v>
      </c>
      <c r="B141" t="s">
        <v>3294</v>
      </c>
    </row>
    <row r="142" spans="1:2">
      <c r="A142" t="s">
        <v>2485</v>
      </c>
      <c r="B142" t="s">
        <v>3294</v>
      </c>
    </row>
    <row r="143" spans="1:2">
      <c r="A143" t="s">
        <v>2486</v>
      </c>
      <c r="B143" t="s">
        <v>3294</v>
      </c>
    </row>
    <row r="144" spans="1:2">
      <c r="A144" t="s">
        <v>2487</v>
      </c>
      <c r="B144" t="s">
        <v>3294</v>
      </c>
    </row>
    <row r="145" spans="1:2">
      <c r="A145" t="s">
        <v>2488</v>
      </c>
      <c r="B145" t="s">
        <v>3294</v>
      </c>
    </row>
    <row r="146" spans="1:2">
      <c r="A146" t="s">
        <v>2489</v>
      </c>
      <c r="B146" t="s">
        <v>3294</v>
      </c>
    </row>
    <row r="147" spans="1:2">
      <c r="A147" t="s">
        <v>2490</v>
      </c>
      <c r="B147" t="s">
        <v>3294</v>
      </c>
    </row>
    <row r="148" spans="1:2">
      <c r="A148" t="s">
        <v>2491</v>
      </c>
      <c r="B148" t="s">
        <v>3294</v>
      </c>
    </row>
    <row r="149" spans="1:2">
      <c r="A149" t="s">
        <v>2492</v>
      </c>
      <c r="B149" t="s">
        <v>3294</v>
      </c>
    </row>
    <row r="150" spans="1:2">
      <c r="A150" t="s">
        <v>2493</v>
      </c>
      <c r="B150" t="s">
        <v>3294</v>
      </c>
    </row>
    <row r="151" spans="1:2">
      <c r="A151" t="s">
        <v>2494</v>
      </c>
      <c r="B151" t="s">
        <v>3294</v>
      </c>
    </row>
    <row r="152" spans="1:2">
      <c r="A152" t="s">
        <v>2495</v>
      </c>
      <c r="B152" t="s">
        <v>3294</v>
      </c>
    </row>
    <row r="153" spans="1:2">
      <c r="A153" t="s">
        <v>2496</v>
      </c>
      <c r="B153" t="s">
        <v>3294</v>
      </c>
    </row>
    <row r="154" spans="1:2">
      <c r="A154" t="s">
        <v>2497</v>
      </c>
      <c r="B154" t="s">
        <v>3294</v>
      </c>
    </row>
    <row r="155" spans="1:2">
      <c r="A155" t="s">
        <v>2498</v>
      </c>
      <c r="B155" t="s">
        <v>3294</v>
      </c>
    </row>
    <row r="156" spans="1:2">
      <c r="A156" t="s">
        <v>2499</v>
      </c>
      <c r="B156" t="s">
        <v>3294</v>
      </c>
    </row>
    <row r="157" spans="1:2">
      <c r="A157" t="s">
        <v>2500</v>
      </c>
      <c r="B157" t="s">
        <v>3294</v>
      </c>
    </row>
    <row r="158" spans="1:2">
      <c r="A158" t="s">
        <v>2501</v>
      </c>
      <c r="B158" t="s">
        <v>3294</v>
      </c>
    </row>
    <row r="159" spans="1:2">
      <c r="A159" t="s">
        <v>2502</v>
      </c>
      <c r="B159" t="s">
        <v>3294</v>
      </c>
    </row>
    <row r="160" spans="1:2">
      <c r="A160" t="s">
        <v>2503</v>
      </c>
      <c r="B160" t="s">
        <v>3294</v>
      </c>
    </row>
    <row r="161" spans="1:2">
      <c r="A161" t="s">
        <v>2504</v>
      </c>
      <c r="B161" t="s">
        <v>3294</v>
      </c>
    </row>
    <row r="162" spans="1:2">
      <c r="A162" t="s">
        <v>2505</v>
      </c>
      <c r="B162" t="s">
        <v>3294</v>
      </c>
    </row>
    <row r="163" spans="1:2">
      <c r="A163" t="s">
        <v>2506</v>
      </c>
      <c r="B163" t="s">
        <v>3294</v>
      </c>
    </row>
    <row r="164" spans="1:2">
      <c r="A164" t="s">
        <v>2507</v>
      </c>
      <c r="B164" t="s">
        <v>3294</v>
      </c>
    </row>
    <row r="165" spans="1:2">
      <c r="A165" t="s">
        <v>2508</v>
      </c>
      <c r="B165" t="s">
        <v>3294</v>
      </c>
    </row>
    <row r="166" spans="1:2">
      <c r="A166" t="s">
        <v>2509</v>
      </c>
      <c r="B166" t="s">
        <v>3294</v>
      </c>
    </row>
    <row r="167" spans="1:2">
      <c r="A167" t="s">
        <v>2510</v>
      </c>
      <c r="B167" t="s">
        <v>3294</v>
      </c>
    </row>
    <row r="168" spans="1:2">
      <c r="A168" t="s">
        <v>2511</v>
      </c>
      <c r="B168" t="s">
        <v>3294</v>
      </c>
    </row>
    <row r="169" spans="1:2">
      <c r="A169" t="s">
        <v>2512</v>
      </c>
      <c r="B169" t="s">
        <v>3294</v>
      </c>
    </row>
    <row r="170" spans="1:2">
      <c r="A170" t="s">
        <v>2513</v>
      </c>
      <c r="B170" t="s">
        <v>3294</v>
      </c>
    </row>
    <row r="171" spans="1:2">
      <c r="A171" t="s">
        <v>2514</v>
      </c>
      <c r="B171" t="s">
        <v>3294</v>
      </c>
    </row>
    <row r="172" spans="1:2">
      <c r="A172" t="s">
        <v>2515</v>
      </c>
      <c r="B172" t="s">
        <v>3294</v>
      </c>
    </row>
    <row r="173" spans="1:2">
      <c r="A173" t="s">
        <v>2516</v>
      </c>
      <c r="B173" t="s">
        <v>3294</v>
      </c>
    </row>
    <row r="174" spans="1:2">
      <c r="A174" t="s">
        <v>2517</v>
      </c>
      <c r="B174" t="s">
        <v>3294</v>
      </c>
    </row>
    <row r="175" spans="1:2">
      <c r="A175" t="s">
        <v>2518</v>
      </c>
      <c r="B175" t="s">
        <v>3294</v>
      </c>
    </row>
    <row r="176" spans="1:2">
      <c r="A176" t="s">
        <v>2519</v>
      </c>
      <c r="B176" t="s">
        <v>3294</v>
      </c>
    </row>
    <row r="177" spans="1:2">
      <c r="A177" t="s">
        <v>2520</v>
      </c>
      <c r="B177" t="s">
        <v>3294</v>
      </c>
    </row>
    <row r="178" spans="1:2">
      <c r="A178" t="s">
        <v>2521</v>
      </c>
      <c r="B178" t="s">
        <v>3294</v>
      </c>
    </row>
    <row r="179" spans="1:2">
      <c r="A179" t="s">
        <v>2522</v>
      </c>
      <c r="B179" t="s">
        <v>3294</v>
      </c>
    </row>
    <row r="180" spans="1:2">
      <c r="A180" t="s">
        <v>2523</v>
      </c>
      <c r="B180" t="s">
        <v>3294</v>
      </c>
    </row>
    <row r="181" spans="1:2">
      <c r="A181" t="s">
        <v>2524</v>
      </c>
      <c r="B181" t="s">
        <v>3294</v>
      </c>
    </row>
    <row r="182" spans="1:2">
      <c r="A182" t="s">
        <v>2525</v>
      </c>
      <c r="B182" t="s">
        <v>3294</v>
      </c>
    </row>
    <row r="183" spans="1:2">
      <c r="A183" t="s">
        <v>2526</v>
      </c>
      <c r="B183" t="s">
        <v>3294</v>
      </c>
    </row>
    <row r="184" spans="1:2">
      <c r="A184" t="s">
        <v>2527</v>
      </c>
      <c r="B184" t="s">
        <v>3294</v>
      </c>
    </row>
    <row r="185" spans="1:2">
      <c r="A185" t="s">
        <v>2528</v>
      </c>
      <c r="B185" t="s">
        <v>3294</v>
      </c>
    </row>
    <row r="186" spans="1:2">
      <c r="A186" t="s">
        <v>2529</v>
      </c>
      <c r="B186" t="s">
        <v>3294</v>
      </c>
    </row>
    <row r="187" spans="1:2">
      <c r="A187" t="s">
        <v>2530</v>
      </c>
      <c r="B187" t="s">
        <v>3294</v>
      </c>
    </row>
    <row r="188" spans="1:2">
      <c r="A188" t="s">
        <v>2531</v>
      </c>
      <c r="B188" t="s">
        <v>3294</v>
      </c>
    </row>
    <row r="189" spans="1:2">
      <c r="A189" t="s">
        <v>2532</v>
      </c>
      <c r="B189" t="s">
        <v>3294</v>
      </c>
    </row>
    <row r="190" spans="1:2">
      <c r="A190" t="s">
        <v>2533</v>
      </c>
      <c r="B190" t="s">
        <v>3294</v>
      </c>
    </row>
    <row r="191" spans="1:2">
      <c r="A191" t="s">
        <v>2534</v>
      </c>
      <c r="B191" t="s">
        <v>3294</v>
      </c>
    </row>
    <row r="192" spans="1:2">
      <c r="A192" t="s">
        <v>2535</v>
      </c>
      <c r="B192" t="s">
        <v>3294</v>
      </c>
    </row>
    <row r="193" spans="1:2">
      <c r="A193" t="s">
        <v>2536</v>
      </c>
      <c r="B193" t="s">
        <v>3294</v>
      </c>
    </row>
    <row r="194" spans="1:2">
      <c r="A194" t="s">
        <v>2537</v>
      </c>
      <c r="B194" t="s">
        <v>3294</v>
      </c>
    </row>
    <row r="195" spans="1:2">
      <c r="A195" t="s">
        <v>2538</v>
      </c>
      <c r="B195" t="s">
        <v>3294</v>
      </c>
    </row>
    <row r="196" spans="1:2">
      <c r="A196" t="s">
        <v>2539</v>
      </c>
      <c r="B196" t="s">
        <v>3294</v>
      </c>
    </row>
    <row r="197" spans="1:2">
      <c r="A197" t="s">
        <v>2540</v>
      </c>
      <c r="B197" t="s">
        <v>3294</v>
      </c>
    </row>
    <row r="198" spans="1:2">
      <c r="A198" t="s">
        <v>2541</v>
      </c>
      <c r="B198" t="s">
        <v>3294</v>
      </c>
    </row>
    <row r="199" spans="1:2">
      <c r="A199" t="s">
        <v>2542</v>
      </c>
      <c r="B199" t="s">
        <v>3294</v>
      </c>
    </row>
    <row r="200" spans="1:2">
      <c r="A200" t="s">
        <v>2543</v>
      </c>
      <c r="B200" t="s">
        <v>3294</v>
      </c>
    </row>
    <row r="201" spans="1:2">
      <c r="A201" t="s">
        <v>2544</v>
      </c>
      <c r="B201" t="s">
        <v>3294</v>
      </c>
    </row>
    <row r="202" spans="1:2">
      <c r="A202" t="s">
        <v>2545</v>
      </c>
      <c r="B202" t="s">
        <v>3294</v>
      </c>
    </row>
    <row r="203" spans="1:2">
      <c r="A203" t="s">
        <v>2546</v>
      </c>
      <c r="B203" t="s">
        <v>3294</v>
      </c>
    </row>
    <row r="204" spans="1:2">
      <c r="A204" t="s">
        <v>2547</v>
      </c>
      <c r="B204" t="s">
        <v>3294</v>
      </c>
    </row>
    <row r="205" spans="1:2">
      <c r="A205" t="s">
        <v>2548</v>
      </c>
      <c r="B205" t="s">
        <v>3294</v>
      </c>
    </row>
    <row r="206" spans="1:2">
      <c r="A206" t="s">
        <v>2549</v>
      </c>
      <c r="B206" t="s">
        <v>3294</v>
      </c>
    </row>
    <row r="207" spans="1:2">
      <c r="A207" t="s">
        <v>2550</v>
      </c>
      <c r="B207" t="s">
        <v>3294</v>
      </c>
    </row>
    <row r="208" spans="1:2">
      <c r="A208" t="s">
        <v>2551</v>
      </c>
      <c r="B208" t="s">
        <v>3294</v>
      </c>
    </row>
    <row r="209" spans="1:2">
      <c r="A209" t="s">
        <v>2552</v>
      </c>
      <c r="B209" t="s">
        <v>3294</v>
      </c>
    </row>
    <row r="210" spans="1:2">
      <c r="A210" t="s">
        <v>2553</v>
      </c>
      <c r="B210" t="s">
        <v>3294</v>
      </c>
    </row>
    <row r="211" spans="1:2">
      <c r="A211" t="s">
        <v>2554</v>
      </c>
      <c r="B211" t="s">
        <v>3294</v>
      </c>
    </row>
    <row r="212" spans="1:2">
      <c r="A212" t="s">
        <v>2555</v>
      </c>
      <c r="B212" t="s">
        <v>3294</v>
      </c>
    </row>
    <row r="213" spans="1:2">
      <c r="A213" t="s">
        <v>2556</v>
      </c>
      <c r="B213" t="s">
        <v>3294</v>
      </c>
    </row>
    <row r="214" spans="1:2">
      <c r="A214" t="s">
        <v>2557</v>
      </c>
      <c r="B214" t="s">
        <v>3294</v>
      </c>
    </row>
    <row r="215" spans="1:2">
      <c r="A215" t="s">
        <v>2558</v>
      </c>
      <c r="B215" t="s">
        <v>3294</v>
      </c>
    </row>
    <row r="216" spans="1:2">
      <c r="A216" t="s">
        <v>2559</v>
      </c>
      <c r="B216" t="s">
        <v>3294</v>
      </c>
    </row>
    <row r="217" spans="1:2">
      <c r="A217" t="s">
        <v>2560</v>
      </c>
      <c r="B217" t="s">
        <v>3294</v>
      </c>
    </row>
    <row r="218" spans="1:2">
      <c r="A218" t="s">
        <v>2561</v>
      </c>
      <c r="B218" t="s">
        <v>3294</v>
      </c>
    </row>
    <row r="219" spans="1:2">
      <c r="A219" t="s">
        <v>2562</v>
      </c>
      <c r="B219" t="s">
        <v>3294</v>
      </c>
    </row>
    <row r="220" spans="1:2">
      <c r="A220" t="s">
        <v>2563</v>
      </c>
      <c r="B220" t="s">
        <v>3294</v>
      </c>
    </row>
    <row r="221" spans="1:2">
      <c r="A221" t="s">
        <v>2564</v>
      </c>
      <c r="B221" t="s">
        <v>3294</v>
      </c>
    </row>
    <row r="222" spans="1:2">
      <c r="A222" t="s">
        <v>2565</v>
      </c>
      <c r="B222" t="s">
        <v>3294</v>
      </c>
    </row>
    <row r="223" spans="1:2">
      <c r="A223" t="s">
        <v>2566</v>
      </c>
      <c r="B223" t="s">
        <v>3294</v>
      </c>
    </row>
    <row r="224" spans="1:2">
      <c r="A224" t="s">
        <v>2567</v>
      </c>
      <c r="B224" t="s">
        <v>3294</v>
      </c>
    </row>
    <row r="225" spans="1:2">
      <c r="A225" t="s">
        <v>2568</v>
      </c>
      <c r="B225" t="s">
        <v>3294</v>
      </c>
    </row>
    <row r="226" spans="1:2">
      <c r="A226" t="s">
        <v>2569</v>
      </c>
      <c r="B226" t="s">
        <v>3294</v>
      </c>
    </row>
    <row r="227" spans="1:2">
      <c r="A227" t="s">
        <v>2570</v>
      </c>
      <c r="B227" t="s">
        <v>3294</v>
      </c>
    </row>
    <row r="228" spans="1:2">
      <c r="A228" t="s">
        <v>2571</v>
      </c>
      <c r="B228" t="s">
        <v>3294</v>
      </c>
    </row>
    <row r="229" spans="1:2">
      <c r="A229" t="s">
        <v>2572</v>
      </c>
      <c r="B229" t="s">
        <v>3294</v>
      </c>
    </row>
    <row r="230" spans="1:2">
      <c r="A230" t="s">
        <v>2573</v>
      </c>
      <c r="B230" t="s">
        <v>3294</v>
      </c>
    </row>
    <row r="231" spans="1:2">
      <c r="A231" t="s">
        <v>2574</v>
      </c>
      <c r="B231" t="s">
        <v>3294</v>
      </c>
    </row>
    <row r="232" spans="1:2">
      <c r="A232" t="s">
        <v>2575</v>
      </c>
      <c r="B232" t="s">
        <v>3294</v>
      </c>
    </row>
    <row r="233" spans="1:2">
      <c r="A233" t="s">
        <v>2576</v>
      </c>
      <c r="B233" t="s">
        <v>3294</v>
      </c>
    </row>
    <row r="234" spans="1:2">
      <c r="A234" t="s">
        <v>2577</v>
      </c>
      <c r="B234" t="s">
        <v>3294</v>
      </c>
    </row>
    <row r="235" spans="1:2">
      <c r="A235" t="s">
        <v>2578</v>
      </c>
      <c r="B235" t="s">
        <v>3294</v>
      </c>
    </row>
    <row r="236" spans="1:2">
      <c r="A236" t="s">
        <v>2579</v>
      </c>
      <c r="B236" t="s">
        <v>3294</v>
      </c>
    </row>
    <row r="237" spans="1:2">
      <c r="A237" t="s">
        <v>2580</v>
      </c>
      <c r="B237" t="s">
        <v>3294</v>
      </c>
    </row>
    <row r="238" spans="1:2">
      <c r="A238" t="s">
        <v>2581</v>
      </c>
      <c r="B238" t="s">
        <v>3294</v>
      </c>
    </row>
    <row r="239" spans="1:2">
      <c r="A239" t="s">
        <v>2582</v>
      </c>
      <c r="B239" t="s">
        <v>3294</v>
      </c>
    </row>
    <row r="240" spans="1:2">
      <c r="A240" t="s">
        <v>2583</v>
      </c>
      <c r="B240" t="s">
        <v>3294</v>
      </c>
    </row>
    <row r="241" spans="1:2">
      <c r="A241" t="s">
        <v>2584</v>
      </c>
      <c r="B241" t="s">
        <v>3294</v>
      </c>
    </row>
    <row r="242" spans="1:2">
      <c r="A242" t="s">
        <v>2585</v>
      </c>
      <c r="B242" t="s">
        <v>3294</v>
      </c>
    </row>
    <row r="243" spans="1:2">
      <c r="A243" t="s">
        <v>2586</v>
      </c>
      <c r="B243" t="s">
        <v>3294</v>
      </c>
    </row>
    <row r="244" spans="1:2">
      <c r="A244" t="s">
        <v>2587</v>
      </c>
      <c r="B244" t="s">
        <v>3294</v>
      </c>
    </row>
    <row r="245" spans="1:2">
      <c r="A245" t="s">
        <v>2588</v>
      </c>
      <c r="B245" t="s">
        <v>3294</v>
      </c>
    </row>
    <row r="246" spans="1:2">
      <c r="A246" t="s">
        <v>2589</v>
      </c>
      <c r="B246" t="s">
        <v>3294</v>
      </c>
    </row>
    <row r="247" spans="1:2">
      <c r="A247" t="s">
        <v>2590</v>
      </c>
      <c r="B247" t="s">
        <v>3294</v>
      </c>
    </row>
    <row r="248" spans="1:2">
      <c r="A248" t="s">
        <v>2591</v>
      </c>
      <c r="B248" t="s">
        <v>3294</v>
      </c>
    </row>
    <row r="249" spans="1:2">
      <c r="A249" t="s">
        <v>2592</v>
      </c>
      <c r="B249" t="s">
        <v>3294</v>
      </c>
    </row>
    <row r="250" spans="1:2">
      <c r="A250" t="s">
        <v>2593</v>
      </c>
      <c r="B250" t="s">
        <v>3294</v>
      </c>
    </row>
    <row r="251" spans="1:2">
      <c r="A251" t="s">
        <v>2594</v>
      </c>
      <c r="B251" t="s">
        <v>3294</v>
      </c>
    </row>
    <row r="252" spans="1:2">
      <c r="A252" t="s">
        <v>2595</v>
      </c>
      <c r="B252" t="s">
        <v>3294</v>
      </c>
    </row>
    <row r="253" spans="1:2">
      <c r="A253" t="s">
        <v>2596</v>
      </c>
      <c r="B253" t="s">
        <v>3294</v>
      </c>
    </row>
    <row r="254" spans="1:2">
      <c r="A254" t="s">
        <v>2597</v>
      </c>
      <c r="B254" t="s">
        <v>3294</v>
      </c>
    </row>
    <row r="255" spans="1:2">
      <c r="A255" t="s">
        <v>2598</v>
      </c>
      <c r="B255" t="s">
        <v>3294</v>
      </c>
    </row>
    <row r="256" spans="1:2">
      <c r="A256" t="s">
        <v>2599</v>
      </c>
      <c r="B256" t="s">
        <v>3294</v>
      </c>
    </row>
    <row r="257" spans="1:2">
      <c r="A257" t="s">
        <v>2600</v>
      </c>
      <c r="B257" t="s">
        <v>3294</v>
      </c>
    </row>
    <row r="258" spans="1:2">
      <c r="A258" t="s">
        <v>2601</v>
      </c>
      <c r="B258" t="s">
        <v>3294</v>
      </c>
    </row>
    <row r="259" spans="1:2">
      <c r="A259" t="s">
        <v>2602</v>
      </c>
      <c r="B259" t="s">
        <v>3294</v>
      </c>
    </row>
    <row r="260" spans="1:2">
      <c r="A260" t="s">
        <v>2603</v>
      </c>
      <c r="B260" t="s">
        <v>3294</v>
      </c>
    </row>
    <row r="261" spans="1:2">
      <c r="A261" t="s">
        <v>2604</v>
      </c>
      <c r="B261" t="s">
        <v>3294</v>
      </c>
    </row>
    <row r="262" spans="1:2">
      <c r="A262" t="s">
        <v>2605</v>
      </c>
      <c r="B262" t="s">
        <v>3294</v>
      </c>
    </row>
    <row r="263" spans="1:2">
      <c r="A263" t="s">
        <v>2606</v>
      </c>
      <c r="B263" t="s">
        <v>3294</v>
      </c>
    </row>
    <row r="264" spans="1:2">
      <c r="A264" t="s">
        <v>2607</v>
      </c>
      <c r="B264" t="s">
        <v>3294</v>
      </c>
    </row>
    <row r="265" spans="1:2">
      <c r="A265" t="s">
        <v>2608</v>
      </c>
      <c r="B265" t="s">
        <v>3294</v>
      </c>
    </row>
    <row r="266" spans="1:2">
      <c r="A266" t="s">
        <v>2609</v>
      </c>
      <c r="B266" t="s">
        <v>3294</v>
      </c>
    </row>
    <row r="267" spans="1:2">
      <c r="A267" t="s">
        <v>2610</v>
      </c>
      <c r="B267" t="s">
        <v>3294</v>
      </c>
    </row>
    <row r="268" spans="1:2">
      <c r="A268" t="s">
        <v>2611</v>
      </c>
      <c r="B268" t="s">
        <v>3294</v>
      </c>
    </row>
    <row r="269" spans="1:2">
      <c r="A269" t="s">
        <v>2612</v>
      </c>
      <c r="B269" t="s">
        <v>3294</v>
      </c>
    </row>
    <row r="270" spans="1:2">
      <c r="A270" t="s">
        <v>2613</v>
      </c>
      <c r="B270" t="s">
        <v>3294</v>
      </c>
    </row>
    <row r="271" spans="1:2">
      <c r="A271" t="s">
        <v>2614</v>
      </c>
      <c r="B271" t="s">
        <v>3294</v>
      </c>
    </row>
    <row r="272" spans="1:2">
      <c r="A272" t="s">
        <v>2615</v>
      </c>
      <c r="B272" t="s">
        <v>3294</v>
      </c>
    </row>
    <row r="273" spans="1:2">
      <c r="A273" t="s">
        <v>2616</v>
      </c>
      <c r="B273" t="s">
        <v>3294</v>
      </c>
    </row>
    <row r="274" spans="1:2">
      <c r="A274" t="s">
        <v>2617</v>
      </c>
      <c r="B274" t="s">
        <v>3294</v>
      </c>
    </row>
    <row r="275" spans="1:2">
      <c r="A275" t="s">
        <v>2618</v>
      </c>
      <c r="B275" t="s">
        <v>3294</v>
      </c>
    </row>
    <row r="276" spans="1:2">
      <c r="A276" t="s">
        <v>2619</v>
      </c>
      <c r="B276" t="s">
        <v>3294</v>
      </c>
    </row>
    <row r="277" spans="1:2">
      <c r="A277" t="s">
        <v>2620</v>
      </c>
      <c r="B277" t="s">
        <v>3294</v>
      </c>
    </row>
    <row r="278" spans="1:2">
      <c r="A278" t="s">
        <v>2621</v>
      </c>
      <c r="B278" t="s">
        <v>3294</v>
      </c>
    </row>
    <row r="279" spans="1:2">
      <c r="A279" t="s">
        <v>2622</v>
      </c>
      <c r="B279" t="s">
        <v>3294</v>
      </c>
    </row>
    <row r="280" spans="1:2">
      <c r="A280" t="s">
        <v>2623</v>
      </c>
      <c r="B280" t="s">
        <v>3294</v>
      </c>
    </row>
    <row r="281" spans="1:2">
      <c r="A281" t="s">
        <v>2624</v>
      </c>
      <c r="B281" t="s">
        <v>3294</v>
      </c>
    </row>
    <row r="282" spans="1:2">
      <c r="A282" t="s">
        <v>2625</v>
      </c>
      <c r="B282" t="s">
        <v>3294</v>
      </c>
    </row>
    <row r="283" spans="1:2">
      <c r="A283" t="s">
        <v>2626</v>
      </c>
      <c r="B283" t="s">
        <v>3294</v>
      </c>
    </row>
    <row r="284" spans="1:2">
      <c r="A284" t="s">
        <v>2627</v>
      </c>
      <c r="B284" t="s">
        <v>3294</v>
      </c>
    </row>
    <row r="285" spans="1:2">
      <c r="A285" t="s">
        <v>2628</v>
      </c>
      <c r="B285" t="s">
        <v>3294</v>
      </c>
    </row>
    <row r="286" spans="1:2">
      <c r="A286" t="s">
        <v>2629</v>
      </c>
      <c r="B286" t="s">
        <v>3294</v>
      </c>
    </row>
    <row r="287" spans="1:2">
      <c r="A287" t="s">
        <v>2630</v>
      </c>
      <c r="B287" t="s">
        <v>3294</v>
      </c>
    </row>
    <row r="288" spans="1:2">
      <c r="A288" t="s">
        <v>2631</v>
      </c>
      <c r="B288" t="s">
        <v>3294</v>
      </c>
    </row>
    <row r="289" spans="1:2">
      <c r="A289" t="s">
        <v>2632</v>
      </c>
      <c r="B289" t="s">
        <v>3294</v>
      </c>
    </row>
    <row r="290" spans="1:2">
      <c r="A290" t="s">
        <v>2633</v>
      </c>
      <c r="B290" t="s">
        <v>3294</v>
      </c>
    </row>
    <row r="291" spans="1:2">
      <c r="A291" t="s">
        <v>2634</v>
      </c>
      <c r="B291" t="s">
        <v>3294</v>
      </c>
    </row>
    <row r="292" spans="1:2">
      <c r="A292" t="s">
        <v>2635</v>
      </c>
      <c r="B292" t="s">
        <v>3294</v>
      </c>
    </row>
    <row r="293" spans="1:2">
      <c r="A293" t="s">
        <v>2636</v>
      </c>
      <c r="B293" t="s">
        <v>3294</v>
      </c>
    </row>
    <row r="294" spans="1:2">
      <c r="A294" t="s">
        <v>2637</v>
      </c>
      <c r="B294" t="s">
        <v>3294</v>
      </c>
    </row>
    <row r="295" spans="1:2">
      <c r="A295" t="s">
        <v>2638</v>
      </c>
      <c r="B295" t="s">
        <v>3294</v>
      </c>
    </row>
    <row r="296" spans="1:2">
      <c r="A296" t="s">
        <v>2639</v>
      </c>
      <c r="B296" t="s">
        <v>3294</v>
      </c>
    </row>
    <row r="297" spans="1:2">
      <c r="A297" t="s">
        <v>2640</v>
      </c>
      <c r="B297" t="s">
        <v>3294</v>
      </c>
    </row>
    <row r="298" spans="1:2">
      <c r="A298" t="s">
        <v>2641</v>
      </c>
      <c r="B298" t="s">
        <v>3294</v>
      </c>
    </row>
    <row r="299" spans="1:2">
      <c r="A299" t="s">
        <v>2642</v>
      </c>
      <c r="B299" t="s">
        <v>3294</v>
      </c>
    </row>
    <row r="300" spans="1:2">
      <c r="A300" t="s">
        <v>2643</v>
      </c>
      <c r="B300" t="s">
        <v>3294</v>
      </c>
    </row>
    <row r="301" spans="1:2">
      <c r="A301" t="s">
        <v>2644</v>
      </c>
      <c r="B301" t="s">
        <v>3294</v>
      </c>
    </row>
    <row r="302" spans="1:2">
      <c r="A302" t="s">
        <v>2645</v>
      </c>
      <c r="B302" t="s">
        <v>3294</v>
      </c>
    </row>
    <row r="303" spans="1:2">
      <c r="A303" t="s">
        <v>2646</v>
      </c>
      <c r="B303" t="s">
        <v>3294</v>
      </c>
    </row>
    <row r="304" spans="1:2">
      <c r="A304" t="s">
        <v>2647</v>
      </c>
      <c r="B304" t="s">
        <v>3294</v>
      </c>
    </row>
    <row r="305" spans="1:2">
      <c r="A305" t="s">
        <v>2648</v>
      </c>
      <c r="B305" t="s">
        <v>3294</v>
      </c>
    </row>
    <row r="306" spans="1:2">
      <c r="A306" t="s">
        <v>2649</v>
      </c>
      <c r="B306" t="s">
        <v>3294</v>
      </c>
    </row>
    <row r="307" spans="1:2">
      <c r="A307" t="s">
        <v>2650</v>
      </c>
      <c r="B307" t="s">
        <v>3294</v>
      </c>
    </row>
    <row r="308" spans="1:2">
      <c r="A308" t="s">
        <v>2651</v>
      </c>
      <c r="B308" t="s">
        <v>3294</v>
      </c>
    </row>
    <row r="309" spans="1:2">
      <c r="A309" t="s">
        <v>2652</v>
      </c>
      <c r="B309" t="s">
        <v>3294</v>
      </c>
    </row>
    <row r="310" spans="1:2">
      <c r="A310" t="s">
        <v>2653</v>
      </c>
      <c r="B310" t="s">
        <v>3294</v>
      </c>
    </row>
    <row r="311" spans="1:2">
      <c r="A311" t="s">
        <v>2654</v>
      </c>
      <c r="B311" t="s">
        <v>3294</v>
      </c>
    </row>
    <row r="312" spans="1:2">
      <c r="A312" t="s">
        <v>2655</v>
      </c>
      <c r="B312" t="s">
        <v>3294</v>
      </c>
    </row>
    <row r="313" spans="1:2">
      <c r="A313" t="s">
        <v>2656</v>
      </c>
      <c r="B313" t="s">
        <v>3294</v>
      </c>
    </row>
    <row r="314" spans="1:2">
      <c r="A314" t="s">
        <v>2657</v>
      </c>
      <c r="B314" t="s">
        <v>3294</v>
      </c>
    </row>
    <row r="315" spans="1:2">
      <c r="A315" t="s">
        <v>2658</v>
      </c>
      <c r="B315" t="s">
        <v>3294</v>
      </c>
    </row>
    <row r="316" spans="1:2">
      <c r="A316" t="s">
        <v>2659</v>
      </c>
      <c r="B316" t="s">
        <v>3294</v>
      </c>
    </row>
    <row r="317" spans="1:2">
      <c r="A317" t="s">
        <v>2660</v>
      </c>
      <c r="B317" t="s">
        <v>3294</v>
      </c>
    </row>
    <row r="318" spans="1:2">
      <c r="A318" t="s">
        <v>2661</v>
      </c>
      <c r="B318" t="s">
        <v>3294</v>
      </c>
    </row>
    <row r="319" spans="1:2">
      <c r="A319" t="s">
        <v>2662</v>
      </c>
      <c r="B319" t="s">
        <v>3294</v>
      </c>
    </row>
    <row r="320" spans="1:2">
      <c r="A320" t="s">
        <v>2663</v>
      </c>
      <c r="B320" t="s">
        <v>3294</v>
      </c>
    </row>
    <row r="321" spans="1:2">
      <c r="A321" t="s">
        <v>2664</v>
      </c>
      <c r="B321" t="s">
        <v>3294</v>
      </c>
    </row>
    <row r="322" spans="1:2">
      <c r="A322" t="s">
        <v>2665</v>
      </c>
      <c r="B322" t="s">
        <v>3294</v>
      </c>
    </row>
    <row r="323" spans="1:2">
      <c r="A323" t="s">
        <v>2666</v>
      </c>
      <c r="B323" t="s">
        <v>3294</v>
      </c>
    </row>
    <row r="324" spans="1:2">
      <c r="A324" t="s">
        <v>2667</v>
      </c>
      <c r="B324" t="s">
        <v>3294</v>
      </c>
    </row>
    <row r="325" spans="1:2">
      <c r="A325" t="s">
        <v>2668</v>
      </c>
      <c r="B325" t="s">
        <v>3294</v>
      </c>
    </row>
    <row r="326" spans="1:2">
      <c r="A326" t="s">
        <v>2669</v>
      </c>
      <c r="B326" t="s">
        <v>3294</v>
      </c>
    </row>
    <row r="327" spans="1:2">
      <c r="A327" t="s">
        <v>2670</v>
      </c>
      <c r="B327" t="s">
        <v>3294</v>
      </c>
    </row>
    <row r="328" spans="1:2">
      <c r="A328" t="s">
        <v>2671</v>
      </c>
      <c r="B328" t="s">
        <v>3294</v>
      </c>
    </row>
    <row r="329" spans="1:2">
      <c r="A329" t="s">
        <v>2672</v>
      </c>
      <c r="B329" t="s">
        <v>3294</v>
      </c>
    </row>
    <row r="330" spans="1:2">
      <c r="A330" t="s">
        <v>2673</v>
      </c>
      <c r="B330" t="s">
        <v>3294</v>
      </c>
    </row>
    <row r="331" spans="1:2">
      <c r="A331" t="s">
        <v>2674</v>
      </c>
      <c r="B331" t="s">
        <v>3294</v>
      </c>
    </row>
    <row r="332" spans="1:2">
      <c r="A332" t="s">
        <v>2675</v>
      </c>
      <c r="B332" t="s">
        <v>3294</v>
      </c>
    </row>
    <row r="333" spans="1:2">
      <c r="A333" t="s">
        <v>2676</v>
      </c>
      <c r="B333" t="s">
        <v>3294</v>
      </c>
    </row>
    <row r="334" spans="1:2">
      <c r="A334" t="s">
        <v>2677</v>
      </c>
      <c r="B334" t="s">
        <v>3294</v>
      </c>
    </row>
    <row r="335" spans="1:2">
      <c r="A335" t="s">
        <v>2678</v>
      </c>
      <c r="B335" t="s">
        <v>3294</v>
      </c>
    </row>
    <row r="336" spans="1:2">
      <c r="A336" t="s">
        <v>2679</v>
      </c>
      <c r="B336" t="s">
        <v>3294</v>
      </c>
    </row>
    <row r="337" spans="1:2">
      <c r="A337" t="s">
        <v>2680</v>
      </c>
      <c r="B337" t="s">
        <v>3294</v>
      </c>
    </row>
    <row r="338" spans="1:2">
      <c r="A338" t="s">
        <v>2681</v>
      </c>
      <c r="B338" t="s">
        <v>3294</v>
      </c>
    </row>
    <row r="339" spans="1:2">
      <c r="A339" t="s">
        <v>2682</v>
      </c>
      <c r="B339" t="s">
        <v>3294</v>
      </c>
    </row>
    <row r="340" spans="1:2">
      <c r="A340" t="s">
        <v>2683</v>
      </c>
      <c r="B340" t="s">
        <v>3294</v>
      </c>
    </row>
    <row r="341" spans="1:2">
      <c r="A341" t="s">
        <v>2684</v>
      </c>
      <c r="B341" t="s">
        <v>3294</v>
      </c>
    </row>
    <row r="342" spans="1:2">
      <c r="A342" t="s">
        <v>2685</v>
      </c>
      <c r="B342" t="s">
        <v>3294</v>
      </c>
    </row>
    <row r="343" spans="1:2">
      <c r="A343" t="s">
        <v>2686</v>
      </c>
      <c r="B343" t="s">
        <v>3294</v>
      </c>
    </row>
    <row r="344" spans="1:2">
      <c r="A344" t="s">
        <v>2687</v>
      </c>
      <c r="B344" t="s">
        <v>3294</v>
      </c>
    </row>
    <row r="345" spans="1:2">
      <c r="A345" t="s">
        <v>2688</v>
      </c>
      <c r="B345" t="s">
        <v>3294</v>
      </c>
    </row>
    <row r="346" spans="1:2">
      <c r="A346" t="s">
        <v>2689</v>
      </c>
      <c r="B346" t="s">
        <v>3294</v>
      </c>
    </row>
    <row r="347" spans="1:2">
      <c r="A347" t="s">
        <v>2690</v>
      </c>
      <c r="B347" t="s">
        <v>3294</v>
      </c>
    </row>
    <row r="348" spans="1:2">
      <c r="A348" t="s">
        <v>2691</v>
      </c>
      <c r="B348" t="s">
        <v>3294</v>
      </c>
    </row>
    <row r="349" spans="1:2">
      <c r="A349" t="s">
        <v>2692</v>
      </c>
      <c r="B349" t="s">
        <v>3294</v>
      </c>
    </row>
    <row r="350" spans="1:2">
      <c r="A350" t="s">
        <v>2693</v>
      </c>
      <c r="B350" t="s">
        <v>3294</v>
      </c>
    </row>
    <row r="351" spans="1:2">
      <c r="A351" t="s">
        <v>2694</v>
      </c>
      <c r="B351" t="s">
        <v>3294</v>
      </c>
    </row>
    <row r="352" spans="1:2">
      <c r="A352" t="s">
        <v>2695</v>
      </c>
      <c r="B352" t="s">
        <v>3294</v>
      </c>
    </row>
    <row r="353" spans="1:2">
      <c r="A353" t="s">
        <v>2696</v>
      </c>
      <c r="B353" t="s">
        <v>3294</v>
      </c>
    </row>
    <row r="354" spans="1:2">
      <c r="A354" t="s">
        <v>2697</v>
      </c>
      <c r="B354" t="s">
        <v>3294</v>
      </c>
    </row>
    <row r="355" spans="1:2">
      <c r="A355" t="s">
        <v>2698</v>
      </c>
      <c r="B355" t="s">
        <v>3294</v>
      </c>
    </row>
    <row r="356" spans="1:2">
      <c r="A356" t="s">
        <v>2699</v>
      </c>
      <c r="B356" t="s">
        <v>3294</v>
      </c>
    </row>
    <row r="357" spans="1:2">
      <c r="A357" t="s">
        <v>2700</v>
      </c>
      <c r="B357" t="s">
        <v>3294</v>
      </c>
    </row>
    <row r="358" spans="1:2">
      <c r="A358" t="s">
        <v>2701</v>
      </c>
      <c r="B358" t="s">
        <v>3294</v>
      </c>
    </row>
    <row r="359" spans="1:2">
      <c r="A359" t="s">
        <v>2702</v>
      </c>
      <c r="B359" t="s">
        <v>3294</v>
      </c>
    </row>
    <row r="360" spans="1:2">
      <c r="A360" t="s">
        <v>2703</v>
      </c>
      <c r="B360" t="s">
        <v>3294</v>
      </c>
    </row>
    <row r="361" spans="1:2">
      <c r="A361" t="s">
        <v>2704</v>
      </c>
      <c r="B361" t="s">
        <v>3294</v>
      </c>
    </row>
    <row r="362" spans="1:2">
      <c r="A362" t="s">
        <v>2705</v>
      </c>
      <c r="B362" t="s">
        <v>3294</v>
      </c>
    </row>
    <row r="363" spans="1:2">
      <c r="A363" t="s">
        <v>2706</v>
      </c>
      <c r="B363" t="s">
        <v>3294</v>
      </c>
    </row>
    <row r="364" spans="1:2">
      <c r="A364" t="s">
        <v>2707</v>
      </c>
      <c r="B364" t="s">
        <v>3294</v>
      </c>
    </row>
    <row r="365" spans="1:2">
      <c r="A365" t="s">
        <v>2708</v>
      </c>
      <c r="B365" t="s">
        <v>3294</v>
      </c>
    </row>
    <row r="366" spans="1:2">
      <c r="A366" t="s">
        <v>2709</v>
      </c>
      <c r="B366" t="s">
        <v>3294</v>
      </c>
    </row>
    <row r="367" spans="1:2">
      <c r="A367" t="s">
        <v>2710</v>
      </c>
      <c r="B367" t="s">
        <v>3294</v>
      </c>
    </row>
    <row r="368" spans="1:2">
      <c r="A368" t="s">
        <v>2711</v>
      </c>
      <c r="B368" t="s">
        <v>3294</v>
      </c>
    </row>
    <row r="369" spans="1:2">
      <c r="A369" t="s">
        <v>2712</v>
      </c>
      <c r="B369" t="s">
        <v>3294</v>
      </c>
    </row>
    <row r="370" spans="1:2">
      <c r="A370" t="s">
        <v>2713</v>
      </c>
      <c r="B370" t="s">
        <v>3294</v>
      </c>
    </row>
    <row r="371" spans="1:2">
      <c r="A371" t="s">
        <v>2714</v>
      </c>
      <c r="B371" t="s">
        <v>3294</v>
      </c>
    </row>
    <row r="372" spans="1:2">
      <c r="A372" t="s">
        <v>2715</v>
      </c>
      <c r="B372" t="s">
        <v>3294</v>
      </c>
    </row>
    <row r="373" spans="1:2">
      <c r="A373" t="s">
        <v>2716</v>
      </c>
      <c r="B373" t="s">
        <v>3294</v>
      </c>
    </row>
    <row r="374" spans="1:2">
      <c r="A374" t="s">
        <v>2717</v>
      </c>
      <c r="B374" t="s">
        <v>3294</v>
      </c>
    </row>
    <row r="375" spans="1:2">
      <c r="A375" t="s">
        <v>2718</v>
      </c>
      <c r="B375" t="s">
        <v>3294</v>
      </c>
    </row>
    <row r="376" spans="1:2">
      <c r="A376" t="s">
        <v>2719</v>
      </c>
      <c r="B376" t="s">
        <v>3294</v>
      </c>
    </row>
    <row r="377" spans="1:2">
      <c r="A377" t="s">
        <v>2720</v>
      </c>
      <c r="B377" t="s">
        <v>3294</v>
      </c>
    </row>
    <row r="378" spans="1:2">
      <c r="A378" t="s">
        <v>2721</v>
      </c>
      <c r="B378" t="s">
        <v>3294</v>
      </c>
    </row>
    <row r="379" spans="1:2">
      <c r="A379" t="s">
        <v>2722</v>
      </c>
      <c r="B379" t="s">
        <v>3294</v>
      </c>
    </row>
    <row r="380" spans="1:2">
      <c r="A380" t="s">
        <v>2723</v>
      </c>
      <c r="B380" t="s">
        <v>3294</v>
      </c>
    </row>
    <row r="381" spans="1:2">
      <c r="A381" t="s">
        <v>2724</v>
      </c>
      <c r="B381" t="s">
        <v>3294</v>
      </c>
    </row>
    <row r="382" spans="1:2">
      <c r="A382" t="s">
        <v>2725</v>
      </c>
      <c r="B382" t="s">
        <v>3294</v>
      </c>
    </row>
    <row r="383" spans="1:2">
      <c r="A383" t="s">
        <v>2726</v>
      </c>
      <c r="B383" t="s">
        <v>3294</v>
      </c>
    </row>
    <row r="384" spans="1:2">
      <c r="A384" t="s">
        <v>2727</v>
      </c>
      <c r="B384" t="s">
        <v>3294</v>
      </c>
    </row>
    <row r="385" spans="1:2">
      <c r="A385" t="s">
        <v>2728</v>
      </c>
      <c r="B385" t="s">
        <v>3294</v>
      </c>
    </row>
    <row r="386" spans="1:2">
      <c r="A386" t="s">
        <v>2729</v>
      </c>
      <c r="B386" t="s">
        <v>3294</v>
      </c>
    </row>
    <row r="387" spans="1:2">
      <c r="A387" t="s">
        <v>2730</v>
      </c>
      <c r="B387" t="s">
        <v>3294</v>
      </c>
    </row>
    <row r="388" spans="1:2">
      <c r="A388" t="s">
        <v>2731</v>
      </c>
      <c r="B388" t="s">
        <v>3294</v>
      </c>
    </row>
    <row r="389" spans="1:2">
      <c r="A389" t="s">
        <v>2732</v>
      </c>
      <c r="B389" t="s">
        <v>3294</v>
      </c>
    </row>
    <row r="390" spans="1:2">
      <c r="A390" t="s">
        <v>2733</v>
      </c>
      <c r="B390" t="s">
        <v>3294</v>
      </c>
    </row>
    <row r="391" spans="1:2">
      <c r="A391" t="s">
        <v>2734</v>
      </c>
      <c r="B391" t="s">
        <v>3294</v>
      </c>
    </row>
    <row r="392" spans="1:2">
      <c r="A392" t="s">
        <v>2735</v>
      </c>
      <c r="B392" t="s">
        <v>3294</v>
      </c>
    </row>
    <row r="393" spans="1:2">
      <c r="A393" t="s">
        <v>2736</v>
      </c>
      <c r="B393" t="s">
        <v>3294</v>
      </c>
    </row>
    <row r="394" spans="1:2">
      <c r="A394" t="s">
        <v>2737</v>
      </c>
      <c r="B394" t="s">
        <v>3294</v>
      </c>
    </row>
    <row r="395" spans="1:2">
      <c r="A395" t="s">
        <v>2738</v>
      </c>
      <c r="B395" t="s">
        <v>3294</v>
      </c>
    </row>
    <row r="396" spans="1:2">
      <c r="A396" t="s">
        <v>2739</v>
      </c>
      <c r="B396" t="s">
        <v>3294</v>
      </c>
    </row>
    <row r="397" spans="1:2">
      <c r="A397" t="s">
        <v>2740</v>
      </c>
      <c r="B397" t="s">
        <v>3294</v>
      </c>
    </row>
    <row r="398" spans="1:2">
      <c r="A398" t="s">
        <v>2741</v>
      </c>
      <c r="B398" t="s">
        <v>3294</v>
      </c>
    </row>
    <row r="399" spans="1:2">
      <c r="A399" t="s">
        <v>2742</v>
      </c>
      <c r="B399" t="s">
        <v>3294</v>
      </c>
    </row>
    <row r="400" spans="1:2">
      <c r="A400" t="s">
        <v>2743</v>
      </c>
      <c r="B400" t="s">
        <v>3294</v>
      </c>
    </row>
    <row r="401" spans="1:2">
      <c r="A401" t="s">
        <v>2744</v>
      </c>
      <c r="B401" t="s">
        <v>3294</v>
      </c>
    </row>
    <row r="402" spans="1:2">
      <c r="A402" t="s">
        <v>2745</v>
      </c>
      <c r="B402" t="s">
        <v>3294</v>
      </c>
    </row>
    <row r="403" spans="1:2">
      <c r="A403" t="s">
        <v>2746</v>
      </c>
      <c r="B403" t="s">
        <v>3294</v>
      </c>
    </row>
    <row r="404" spans="1:2">
      <c r="A404" t="s">
        <v>2747</v>
      </c>
      <c r="B404" t="s">
        <v>3294</v>
      </c>
    </row>
    <row r="405" spans="1:2">
      <c r="A405" t="s">
        <v>2748</v>
      </c>
      <c r="B405" t="s">
        <v>3294</v>
      </c>
    </row>
    <row r="406" spans="1:2">
      <c r="A406" t="s">
        <v>2749</v>
      </c>
      <c r="B406" t="s">
        <v>3294</v>
      </c>
    </row>
    <row r="407" spans="1:2">
      <c r="A407" t="s">
        <v>2750</v>
      </c>
      <c r="B407" t="s">
        <v>3294</v>
      </c>
    </row>
    <row r="408" spans="1:2">
      <c r="A408" t="s">
        <v>2751</v>
      </c>
      <c r="B408" t="s">
        <v>3294</v>
      </c>
    </row>
    <row r="409" spans="1:2">
      <c r="A409" t="s">
        <v>2752</v>
      </c>
      <c r="B409" t="s">
        <v>3294</v>
      </c>
    </row>
    <row r="410" spans="1:2">
      <c r="A410" t="s">
        <v>2753</v>
      </c>
      <c r="B410" t="s">
        <v>3294</v>
      </c>
    </row>
    <row r="411" spans="1:2">
      <c r="A411" t="s">
        <v>2754</v>
      </c>
      <c r="B411" t="s">
        <v>3294</v>
      </c>
    </row>
    <row r="412" spans="1:2">
      <c r="A412" t="s">
        <v>2755</v>
      </c>
      <c r="B412" t="s">
        <v>3294</v>
      </c>
    </row>
    <row r="413" spans="1:2">
      <c r="A413" t="s">
        <v>2756</v>
      </c>
      <c r="B413" t="s">
        <v>3294</v>
      </c>
    </row>
    <row r="414" spans="1:2">
      <c r="A414" t="s">
        <v>2757</v>
      </c>
      <c r="B414" t="s">
        <v>3294</v>
      </c>
    </row>
    <row r="415" spans="1:2">
      <c r="A415" t="s">
        <v>2758</v>
      </c>
      <c r="B415" t="s">
        <v>3294</v>
      </c>
    </row>
    <row r="416" spans="1:2">
      <c r="A416" t="s">
        <v>2759</v>
      </c>
      <c r="B416" t="s">
        <v>3294</v>
      </c>
    </row>
    <row r="417" spans="1:2">
      <c r="A417" t="s">
        <v>2760</v>
      </c>
      <c r="B417" t="s">
        <v>3294</v>
      </c>
    </row>
    <row r="418" spans="1:2">
      <c r="A418" t="s">
        <v>2761</v>
      </c>
      <c r="B418" t="s">
        <v>3294</v>
      </c>
    </row>
    <row r="419" spans="1:2">
      <c r="A419" t="s">
        <v>2762</v>
      </c>
      <c r="B419" t="s">
        <v>3294</v>
      </c>
    </row>
    <row r="420" spans="1:2">
      <c r="A420" t="s">
        <v>2763</v>
      </c>
      <c r="B420" t="s">
        <v>3294</v>
      </c>
    </row>
    <row r="421" spans="1:2">
      <c r="A421" t="s">
        <v>2764</v>
      </c>
      <c r="B421" t="s">
        <v>3294</v>
      </c>
    </row>
    <row r="422" spans="1:2">
      <c r="A422" t="s">
        <v>2765</v>
      </c>
      <c r="B422" t="s">
        <v>3294</v>
      </c>
    </row>
    <row r="423" spans="1:2">
      <c r="A423" t="s">
        <v>2766</v>
      </c>
      <c r="B423" t="s">
        <v>3294</v>
      </c>
    </row>
    <row r="424" spans="1:2">
      <c r="A424" t="s">
        <v>2767</v>
      </c>
      <c r="B424" t="s">
        <v>3294</v>
      </c>
    </row>
    <row r="425" spans="1:2">
      <c r="A425" t="s">
        <v>2768</v>
      </c>
      <c r="B425" t="s">
        <v>3294</v>
      </c>
    </row>
    <row r="426" spans="1:2">
      <c r="A426" t="s">
        <v>2769</v>
      </c>
      <c r="B426" t="s">
        <v>3294</v>
      </c>
    </row>
    <row r="427" spans="1:2">
      <c r="A427" t="s">
        <v>2770</v>
      </c>
      <c r="B427" t="s">
        <v>3294</v>
      </c>
    </row>
    <row r="428" spans="1:2">
      <c r="A428" t="s">
        <v>2771</v>
      </c>
      <c r="B428" t="s">
        <v>3294</v>
      </c>
    </row>
    <row r="429" spans="1:2">
      <c r="A429" t="s">
        <v>2772</v>
      </c>
      <c r="B429" t="s">
        <v>3294</v>
      </c>
    </row>
    <row r="430" spans="1:2">
      <c r="A430" t="s">
        <v>2773</v>
      </c>
      <c r="B430" t="s">
        <v>3294</v>
      </c>
    </row>
    <row r="431" spans="1:2">
      <c r="A431" t="s">
        <v>2774</v>
      </c>
      <c r="B431" t="s">
        <v>3294</v>
      </c>
    </row>
    <row r="432" spans="1:2">
      <c r="A432" t="s">
        <v>2775</v>
      </c>
      <c r="B432" t="s">
        <v>3294</v>
      </c>
    </row>
    <row r="433" spans="1:2">
      <c r="A433" t="s">
        <v>2776</v>
      </c>
      <c r="B433" t="s">
        <v>3294</v>
      </c>
    </row>
    <row r="434" spans="1:2">
      <c r="A434" t="s">
        <v>2777</v>
      </c>
      <c r="B434" t="s">
        <v>3294</v>
      </c>
    </row>
    <row r="435" spans="1:2">
      <c r="A435" t="s">
        <v>2778</v>
      </c>
      <c r="B435" t="s">
        <v>3294</v>
      </c>
    </row>
    <row r="436" spans="1:2">
      <c r="A436" t="s">
        <v>2779</v>
      </c>
      <c r="B436" t="s">
        <v>3294</v>
      </c>
    </row>
    <row r="437" spans="1:2">
      <c r="A437" t="s">
        <v>2780</v>
      </c>
      <c r="B437" t="s">
        <v>3294</v>
      </c>
    </row>
    <row r="438" spans="1:2">
      <c r="A438" t="s">
        <v>2781</v>
      </c>
      <c r="B438" t="s">
        <v>3294</v>
      </c>
    </row>
    <row r="439" spans="1:2">
      <c r="A439" t="s">
        <v>2782</v>
      </c>
      <c r="B439" t="s">
        <v>3294</v>
      </c>
    </row>
    <row r="440" spans="1:2">
      <c r="A440" t="s">
        <v>2783</v>
      </c>
      <c r="B440" t="s">
        <v>3294</v>
      </c>
    </row>
    <row r="441" spans="1:2">
      <c r="A441" t="s">
        <v>2784</v>
      </c>
      <c r="B441" t="s">
        <v>3294</v>
      </c>
    </row>
    <row r="442" spans="1:2">
      <c r="A442" t="s">
        <v>2785</v>
      </c>
      <c r="B442" t="s">
        <v>3294</v>
      </c>
    </row>
    <row r="443" spans="1:2">
      <c r="A443" t="s">
        <v>2786</v>
      </c>
      <c r="B443" t="s">
        <v>3294</v>
      </c>
    </row>
    <row r="444" spans="1:2">
      <c r="A444" t="s">
        <v>2787</v>
      </c>
      <c r="B444" t="s">
        <v>3294</v>
      </c>
    </row>
    <row r="445" spans="1:2">
      <c r="A445" t="s">
        <v>2788</v>
      </c>
      <c r="B445" t="s">
        <v>3294</v>
      </c>
    </row>
    <row r="446" spans="1:2">
      <c r="A446" t="s">
        <v>2789</v>
      </c>
      <c r="B446" t="s">
        <v>3294</v>
      </c>
    </row>
    <row r="447" spans="1:2">
      <c r="A447" t="s">
        <v>2790</v>
      </c>
      <c r="B447" t="s">
        <v>3294</v>
      </c>
    </row>
    <row r="448" spans="1:2">
      <c r="A448" t="s">
        <v>2791</v>
      </c>
      <c r="B448" t="s">
        <v>3294</v>
      </c>
    </row>
    <row r="449" spans="1:2">
      <c r="A449" t="s">
        <v>2792</v>
      </c>
      <c r="B449" t="s">
        <v>3294</v>
      </c>
    </row>
    <row r="450" spans="1:2">
      <c r="A450" t="s">
        <v>2793</v>
      </c>
      <c r="B450" t="s">
        <v>3294</v>
      </c>
    </row>
    <row r="451" spans="1:2">
      <c r="A451" t="s">
        <v>2794</v>
      </c>
      <c r="B451" t="s">
        <v>3294</v>
      </c>
    </row>
    <row r="452" spans="1:2">
      <c r="A452" t="s">
        <v>2795</v>
      </c>
      <c r="B452" t="s">
        <v>3294</v>
      </c>
    </row>
    <row r="453" spans="1:2">
      <c r="A453" t="s">
        <v>2796</v>
      </c>
      <c r="B453" t="s">
        <v>3294</v>
      </c>
    </row>
    <row r="454" spans="1:2">
      <c r="A454" t="s">
        <v>2797</v>
      </c>
      <c r="B454" t="s">
        <v>3294</v>
      </c>
    </row>
    <row r="455" spans="1:2">
      <c r="A455" t="s">
        <v>2798</v>
      </c>
      <c r="B455" t="s">
        <v>3294</v>
      </c>
    </row>
    <row r="456" spans="1:2">
      <c r="A456" t="s">
        <v>2799</v>
      </c>
      <c r="B456" t="s">
        <v>3294</v>
      </c>
    </row>
    <row r="457" spans="1:2">
      <c r="A457" t="s">
        <v>2800</v>
      </c>
      <c r="B457" t="s">
        <v>3294</v>
      </c>
    </row>
    <row r="458" spans="1:2">
      <c r="A458" t="s">
        <v>2801</v>
      </c>
      <c r="B458" t="s">
        <v>3294</v>
      </c>
    </row>
    <row r="459" spans="1:2">
      <c r="A459" t="s">
        <v>2802</v>
      </c>
      <c r="B459" t="s">
        <v>3294</v>
      </c>
    </row>
    <row r="460" spans="1:2">
      <c r="A460" t="s">
        <v>2803</v>
      </c>
      <c r="B460" t="s">
        <v>3294</v>
      </c>
    </row>
    <row r="461" spans="1:2">
      <c r="A461" t="s">
        <v>2804</v>
      </c>
      <c r="B461" t="s">
        <v>3294</v>
      </c>
    </row>
    <row r="462" spans="1:2">
      <c r="A462" t="s">
        <v>2805</v>
      </c>
      <c r="B462" t="s">
        <v>3294</v>
      </c>
    </row>
    <row r="463" spans="1:2">
      <c r="A463" t="s">
        <v>2806</v>
      </c>
      <c r="B463" t="s">
        <v>3294</v>
      </c>
    </row>
    <row r="464" spans="1:2">
      <c r="A464" t="s">
        <v>2807</v>
      </c>
      <c r="B464" t="s">
        <v>3294</v>
      </c>
    </row>
    <row r="465" spans="1:2">
      <c r="A465" t="s">
        <v>2808</v>
      </c>
      <c r="B465" t="s">
        <v>3294</v>
      </c>
    </row>
    <row r="466" spans="1:2">
      <c r="A466" t="s">
        <v>2809</v>
      </c>
      <c r="B466" t="s">
        <v>3294</v>
      </c>
    </row>
    <row r="467" spans="1:2">
      <c r="A467" t="s">
        <v>2810</v>
      </c>
      <c r="B467" t="s">
        <v>3294</v>
      </c>
    </row>
    <row r="468" spans="1:2">
      <c r="A468" t="s">
        <v>2811</v>
      </c>
      <c r="B468" t="s">
        <v>3294</v>
      </c>
    </row>
    <row r="469" spans="1:2">
      <c r="A469" t="s">
        <v>2812</v>
      </c>
      <c r="B469" t="s">
        <v>3294</v>
      </c>
    </row>
    <row r="470" spans="1:2">
      <c r="A470" t="s">
        <v>2813</v>
      </c>
      <c r="B470" t="s">
        <v>3294</v>
      </c>
    </row>
    <row r="471" spans="1:2">
      <c r="A471" t="s">
        <v>2814</v>
      </c>
      <c r="B471" t="s">
        <v>3294</v>
      </c>
    </row>
    <row r="472" spans="1:2">
      <c r="A472" t="s">
        <v>2815</v>
      </c>
      <c r="B472" t="s">
        <v>3294</v>
      </c>
    </row>
    <row r="473" spans="1:2">
      <c r="A473" t="s">
        <v>2816</v>
      </c>
      <c r="B473" t="s">
        <v>3294</v>
      </c>
    </row>
    <row r="474" spans="1:2">
      <c r="A474" t="s">
        <v>2817</v>
      </c>
      <c r="B474" t="s">
        <v>3294</v>
      </c>
    </row>
    <row r="475" spans="1:2">
      <c r="A475" t="s">
        <v>2818</v>
      </c>
      <c r="B475" t="s">
        <v>3294</v>
      </c>
    </row>
    <row r="476" spans="1:2">
      <c r="A476" t="s">
        <v>2819</v>
      </c>
      <c r="B476" t="s">
        <v>3294</v>
      </c>
    </row>
    <row r="477" spans="1:2">
      <c r="A477" t="s">
        <v>2820</v>
      </c>
      <c r="B477" t="s">
        <v>3294</v>
      </c>
    </row>
    <row r="478" spans="1:2">
      <c r="A478" t="s">
        <v>2821</v>
      </c>
      <c r="B478" t="s">
        <v>3294</v>
      </c>
    </row>
    <row r="479" spans="1:2">
      <c r="A479" t="s">
        <v>2822</v>
      </c>
      <c r="B479" t="s">
        <v>3294</v>
      </c>
    </row>
    <row r="480" spans="1:2">
      <c r="A480" t="s">
        <v>2823</v>
      </c>
      <c r="B480" t="s">
        <v>3294</v>
      </c>
    </row>
    <row r="481" spans="1:2">
      <c r="A481" t="s">
        <v>2824</v>
      </c>
      <c r="B481" t="s">
        <v>3294</v>
      </c>
    </row>
    <row r="482" spans="1:2">
      <c r="A482" t="s">
        <v>2825</v>
      </c>
      <c r="B482" t="s">
        <v>3294</v>
      </c>
    </row>
    <row r="483" spans="1:2">
      <c r="A483" t="s">
        <v>2826</v>
      </c>
      <c r="B483" t="s">
        <v>3294</v>
      </c>
    </row>
    <row r="484" spans="1:2">
      <c r="A484" t="s">
        <v>2827</v>
      </c>
      <c r="B484" t="s">
        <v>3294</v>
      </c>
    </row>
    <row r="485" spans="1:2">
      <c r="A485" t="s">
        <v>2828</v>
      </c>
      <c r="B485" t="s">
        <v>3294</v>
      </c>
    </row>
    <row r="486" spans="1:2">
      <c r="A486" t="s">
        <v>2829</v>
      </c>
      <c r="B486" t="s">
        <v>3294</v>
      </c>
    </row>
    <row r="487" spans="1:2">
      <c r="A487" t="s">
        <v>2830</v>
      </c>
      <c r="B487" t="s">
        <v>3294</v>
      </c>
    </row>
    <row r="488" spans="1:2">
      <c r="A488" t="s">
        <v>2831</v>
      </c>
      <c r="B488" t="s">
        <v>3294</v>
      </c>
    </row>
    <row r="489" spans="1:2">
      <c r="A489" t="s">
        <v>2832</v>
      </c>
      <c r="B489" t="s">
        <v>3294</v>
      </c>
    </row>
    <row r="490" spans="1:2">
      <c r="A490" t="s">
        <v>2833</v>
      </c>
      <c r="B490" t="s">
        <v>3294</v>
      </c>
    </row>
    <row r="491" spans="1:2">
      <c r="A491" t="s">
        <v>2834</v>
      </c>
      <c r="B491" t="s">
        <v>3294</v>
      </c>
    </row>
    <row r="492" spans="1:2">
      <c r="A492" t="s">
        <v>2835</v>
      </c>
      <c r="B492" t="s">
        <v>3294</v>
      </c>
    </row>
    <row r="493" spans="1:2">
      <c r="A493" t="s">
        <v>2836</v>
      </c>
      <c r="B493" t="s">
        <v>3294</v>
      </c>
    </row>
    <row r="494" spans="1:2">
      <c r="A494" t="s">
        <v>2837</v>
      </c>
      <c r="B494" t="s">
        <v>3294</v>
      </c>
    </row>
    <row r="495" spans="1:2">
      <c r="A495" t="s">
        <v>2838</v>
      </c>
      <c r="B495" t="s">
        <v>3294</v>
      </c>
    </row>
    <row r="496" spans="1:2">
      <c r="A496" t="s">
        <v>2839</v>
      </c>
      <c r="B496" t="s">
        <v>3294</v>
      </c>
    </row>
    <row r="497" spans="1:2">
      <c r="A497" t="s">
        <v>2840</v>
      </c>
      <c r="B497" t="s">
        <v>3294</v>
      </c>
    </row>
    <row r="498" spans="1:2">
      <c r="A498" t="s">
        <v>2841</v>
      </c>
      <c r="B498" t="s">
        <v>3294</v>
      </c>
    </row>
    <row r="499" spans="1:2">
      <c r="A499" t="s">
        <v>2842</v>
      </c>
      <c r="B499" t="s">
        <v>3294</v>
      </c>
    </row>
    <row r="500" spans="1:2">
      <c r="A500" t="s">
        <v>2843</v>
      </c>
      <c r="B500" t="s">
        <v>3294</v>
      </c>
    </row>
    <row r="501" spans="1:2">
      <c r="A501" t="s">
        <v>2844</v>
      </c>
      <c r="B501" t="s">
        <v>3294</v>
      </c>
    </row>
    <row r="502" spans="1:2">
      <c r="A502" t="s">
        <v>2845</v>
      </c>
      <c r="B502" t="s">
        <v>3294</v>
      </c>
    </row>
    <row r="503" spans="1:2">
      <c r="A503" t="s">
        <v>2846</v>
      </c>
      <c r="B503" t="s">
        <v>3294</v>
      </c>
    </row>
    <row r="504" spans="1:2">
      <c r="A504" t="s">
        <v>2847</v>
      </c>
      <c r="B504" t="s">
        <v>3294</v>
      </c>
    </row>
    <row r="505" spans="1:2">
      <c r="A505" t="s">
        <v>2848</v>
      </c>
      <c r="B505" t="s">
        <v>3294</v>
      </c>
    </row>
    <row r="506" spans="1:2">
      <c r="A506" t="s">
        <v>2849</v>
      </c>
      <c r="B506" t="s">
        <v>3294</v>
      </c>
    </row>
    <row r="507" spans="1:2">
      <c r="A507" t="s">
        <v>2850</v>
      </c>
      <c r="B507" t="s">
        <v>3294</v>
      </c>
    </row>
    <row r="508" spans="1:2">
      <c r="A508" t="s">
        <v>2851</v>
      </c>
      <c r="B508" t="s">
        <v>3294</v>
      </c>
    </row>
    <row r="509" spans="1:2">
      <c r="A509" t="s">
        <v>2852</v>
      </c>
      <c r="B509" t="s">
        <v>3294</v>
      </c>
    </row>
    <row r="510" spans="1:2">
      <c r="A510" t="s">
        <v>2853</v>
      </c>
      <c r="B510" t="s">
        <v>3294</v>
      </c>
    </row>
    <row r="511" spans="1:2">
      <c r="A511" t="s">
        <v>2854</v>
      </c>
      <c r="B511" t="s">
        <v>3294</v>
      </c>
    </row>
    <row r="512" spans="1:2">
      <c r="A512" t="s">
        <v>2855</v>
      </c>
      <c r="B512" t="s">
        <v>3294</v>
      </c>
    </row>
    <row r="513" spans="1:2">
      <c r="A513" t="s">
        <v>2856</v>
      </c>
      <c r="B513" t="s">
        <v>3294</v>
      </c>
    </row>
    <row r="514" spans="1:2">
      <c r="A514" t="s">
        <v>2857</v>
      </c>
      <c r="B514" t="s">
        <v>3294</v>
      </c>
    </row>
    <row r="515" spans="1:2">
      <c r="A515" t="s">
        <v>2858</v>
      </c>
      <c r="B515" t="s">
        <v>3294</v>
      </c>
    </row>
    <row r="516" spans="1:2">
      <c r="A516" t="s">
        <v>2859</v>
      </c>
      <c r="B516" t="s">
        <v>3294</v>
      </c>
    </row>
    <row r="517" spans="1:2">
      <c r="A517" t="s">
        <v>2860</v>
      </c>
      <c r="B517" t="s">
        <v>3294</v>
      </c>
    </row>
    <row r="518" spans="1:2">
      <c r="A518" t="s">
        <v>2861</v>
      </c>
      <c r="B518" t="s">
        <v>3294</v>
      </c>
    </row>
    <row r="519" spans="1:2">
      <c r="A519" t="s">
        <v>2862</v>
      </c>
      <c r="B519" t="s">
        <v>3294</v>
      </c>
    </row>
    <row r="520" spans="1:2">
      <c r="A520" t="s">
        <v>2863</v>
      </c>
      <c r="B520" t="s">
        <v>3294</v>
      </c>
    </row>
    <row r="521" spans="1:2">
      <c r="A521" t="s">
        <v>2864</v>
      </c>
      <c r="B521" t="s">
        <v>3294</v>
      </c>
    </row>
    <row r="522" spans="1:2">
      <c r="A522" t="s">
        <v>2865</v>
      </c>
      <c r="B522" t="s">
        <v>3294</v>
      </c>
    </row>
    <row r="523" spans="1:2">
      <c r="A523" t="s">
        <v>2866</v>
      </c>
      <c r="B523" t="s">
        <v>3294</v>
      </c>
    </row>
    <row r="524" spans="1:2">
      <c r="A524" t="s">
        <v>2867</v>
      </c>
      <c r="B524" t="s">
        <v>3294</v>
      </c>
    </row>
    <row r="525" spans="1:2">
      <c r="A525" t="s">
        <v>2868</v>
      </c>
      <c r="B525" t="s">
        <v>3294</v>
      </c>
    </row>
    <row r="526" spans="1:2">
      <c r="A526" t="s">
        <v>2869</v>
      </c>
      <c r="B526" t="s">
        <v>3294</v>
      </c>
    </row>
    <row r="527" spans="1:2">
      <c r="A527" t="s">
        <v>2870</v>
      </c>
      <c r="B527" t="s">
        <v>3294</v>
      </c>
    </row>
    <row r="528" spans="1:2">
      <c r="A528" t="s">
        <v>2871</v>
      </c>
      <c r="B528" t="s">
        <v>3294</v>
      </c>
    </row>
    <row r="529" spans="1:2">
      <c r="A529" t="s">
        <v>2872</v>
      </c>
      <c r="B529" t="s">
        <v>3294</v>
      </c>
    </row>
    <row r="530" spans="1:2">
      <c r="A530" t="s">
        <v>2873</v>
      </c>
      <c r="B530" t="s">
        <v>3294</v>
      </c>
    </row>
    <row r="531" spans="1:2">
      <c r="A531" t="s">
        <v>2874</v>
      </c>
      <c r="B531" t="s">
        <v>3294</v>
      </c>
    </row>
    <row r="532" spans="1:2">
      <c r="A532" t="s">
        <v>2875</v>
      </c>
      <c r="B532" t="s">
        <v>3294</v>
      </c>
    </row>
    <row r="533" spans="1:2">
      <c r="A533" t="s">
        <v>2876</v>
      </c>
      <c r="B533" t="s">
        <v>3294</v>
      </c>
    </row>
    <row r="534" spans="1:2">
      <c r="A534" t="s">
        <v>2877</v>
      </c>
      <c r="B534" t="s">
        <v>3294</v>
      </c>
    </row>
    <row r="535" spans="1:2">
      <c r="A535" t="s">
        <v>2878</v>
      </c>
      <c r="B535" t="s">
        <v>3294</v>
      </c>
    </row>
    <row r="536" spans="1:2">
      <c r="A536" t="s">
        <v>2879</v>
      </c>
      <c r="B536" t="s">
        <v>3294</v>
      </c>
    </row>
    <row r="537" spans="1:2">
      <c r="A537" t="s">
        <v>2880</v>
      </c>
      <c r="B537" t="s">
        <v>3294</v>
      </c>
    </row>
    <row r="538" spans="1:2">
      <c r="A538" t="s">
        <v>2881</v>
      </c>
      <c r="B538" t="s">
        <v>3294</v>
      </c>
    </row>
    <row r="539" spans="1:2">
      <c r="A539" t="s">
        <v>2882</v>
      </c>
      <c r="B539" t="s">
        <v>3294</v>
      </c>
    </row>
    <row r="540" spans="1:2">
      <c r="A540" t="s">
        <v>2883</v>
      </c>
      <c r="B540" t="s">
        <v>3294</v>
      </c>
    </row>
    <row r="541" spans="1:2">
      <c r="A541" t="s">
        <v>2884</v>
      </c>
      <c r="B541" t="s">
        <v>3294</v>
      </c>
    </row>
    <row r="542" spans="1:2">
      <c r="A542" t="s">
        <v>2885</v>
      </c>
      <c r="B542" t="s">
        <v>3294</v>
      </c>
    </row>
    <row r="543" spans="1:2">
      <c r="A543" t="s">
        <v>2886</v>
      </c>
      <c r="B543" t="s">
        <v>3294</v>
      </c>
    </row>
    <row r="544" spans="1:2">
      <c r="A544" t="s">
        <v>2887</v>
      </c>
      <c r="B544" t="s">
        <v>3294</v>
      </c>
    </row>
    <row r="545" spans="1:2">
      <c r="A545" t="s">
        <v>2888</v>
      </c>
      <c r="B545" t="s">
        <v>3294</v>
      </c>
    </row>
    <row r="546" spans="1:2">
      <c r="A546" t="s">
        <v>2889</v>
      </c>
      <c r="B546" t="s">
        <v>3294</v>
      </c>
    </row>
    <row r="547" spans="1:2">
      <c r="A547" t="s">
        <v>2890</v>
      </c>
      <c r="B547" t="s">
        <v>3294</v>
      </c>
    </row>
    <row r="548" spans="1:2">
      <c r="A548" t="s">
        <v>2891</v>
      </c>
      <c r="B548" t="s">
        <v>3294</v>
      </c>
    </row>
    <row r="549" spans="1:2">
      <c r="A549" t="s">
        <v>2892</v>
      </c>
      <c r="B549" t="s">
        <v>3294</v>
      </c>
    </row>
    <row r="550" spans="1:2">
      <c r="A550" t="s">
        <v>2893</v>
      </c>
      <c r="B550" t="s">
        <v>3294</v>
      </c>
    </row>
    <row r="551" spans="1:2">
      <c r="A551" t="s">
        <v>2894</v>
      </c>
      <c r="B551" t="s">
        <v>3294</v>
      </c>
    </row>
    <row r="552" spans="1:2">
      <c r="A552" t="s">
        <v>2895</v>
      </c>
      <c r="B552" t="s">
        <v>3294</v>
      </c>
    </row>
    <row r="553" spans="1:2">
      <c r="A553" t="s">
        <v>2896</v>
      </c>
      <c r="B553" t="s">
        <v>3294</v>
      </c>
    </row>
    <row r="554" spans="1:2">
      <c r="A554" t="s">
        <v>2897</v>
      </c>
      <c r="B554" t="s">
        <v>3294</v>
      </c>
    </row>
    <row r="555" spans="1:2">
      <c r="A555" t="s">
        <v>2898</v>
      </c>
      <c r="B555" t="s">
        <v>3294</v>
      </c>
    </row>
    <row r="556" spans="1:2">
      <c r="A556" t="s">
        <v>2899</v>
      </c>
      <c r="B556" t="s">
        <v>3294</v>
      </c>
    </row>
    <row r="557" spans="1:2">
      <c r="A557" t="s">
        <v>2900</v>
      </c>
      <c r="B557" t="s">
        <v>3294</v>
      </c>
    </row>
    <row r="558" spans="1:2">
      <c r="A558" t="s">
        <v>2901</v>
      </c>
      <c r="B558" t="s">
        <v>3294</v>
      </c>
    </row>
    <row r="559" spans="1:2">
      <c r="A559" t="s">
        <v>2902</v>
      </c>
      <c r="B559" t="s">
        <v>3294</v>
      </c>
    </row>
    <row r="560" spans="1:2">
      <c r="A560" t="s">
        <v>2903</v>
      </c>
      <c r="B560" t="s">
        <v>3294</v>
      </c>
    </row>
    <row r="561" spans="1:2">
      <c r="A561" t="s">
        <v>2904</v>
      </c>
      <c r="B561" t="s">
        <v>3294</v>
      </c>
    </row>
    <row r="562" spans="1:2">
      <c r="A562" t="s">
        <v>2905</v>
      </c>
      <c r="B562" t="s">
        <v>3294</v>
      </c>
    </row>
    <row r="563" spans="1:2">
      <c r="A563" t="s">
        <v>2906</v>
      </c>
      <c r="B563" t="s">
        <v>3294</v>
      </c>
    </row>
    <row r="564" spans="1:2">
      <c r="A564" t="s">
        <v>2907</v>
      </c>
      <c r="B564" t="s">
        <v>3294</v>
      </c>
    </row>
    <row r="565" spans="1:2">
      <c r="A565" t="s">
        <v>2908</v>
      </c>
      <c r="B565" t="s">
        <v>3294</v>
      </c>
    </row>
    <row r="566" spans="1:2">
      <c r="A566" t="s">
        <v>2909</v>
      </c>
      <c r="B566" t="s">
        <v>3294</v>
      </c>
    </row>
    <row r="567" spans="1:2">
      <c r="A567" t="s">
        <v>2910</v>
      </c>
      <c r="B567" t="s">
        <v>311</v>
      </c>
    </row>
    <row r="568" spans="1:2">
      <c r="A568" t="s">
        <v>2911</v>
      </c>
      <c r="B568" t="s">
        <v>311</v>
      </c>
    </row>
    <row r="569" spans="1:2">
      <c r="A569" t="s">
        <v>2912</v>
      </c>
      <c r="B569" t="s">
        <v>311</v>
      </c>
    </row>
    <row r="570" spans="1:2">
      <c r="A570" t="s">
        <v>2913</v>
      </c>
      <c r="B570" t="s">
        <v>311</v>
      </c>
    </row>
    <row r="571" spans="1:2">
      <c r="A571" t="s">
        <v>2914</v>
      </c>
      <c r="B571" t="s">
        <v>311</v>
      </c>
    </row>
    <row r="572" spans="1:2">
      <c r="A572" t="s">
        <v>2915</v>
      </c>
      <c r="B572" t="s">
        <v>311</v>
      </c>
    </row>
    <row r="573" spans="1:2">
      <c r="A573" t="s">
        <v>2916</v>
      </c>
      <c r="B573" t="s">
        <v>311</v>
      </c>
    </row>
    <row r="574" spans="1:2">
      <c r="A574" t="s">
        <v>2917</v>
      </c>
      <c r="B574" t="s">
        <v>311</v>
      </c>
    </row>
    <row r="575" spans="1:2">
      <c r="A575" t="s">
        <v>2918</v>
      </c>
      <c r="B575" t="s">
        <v>311</v>
      </c>
    </row>
    <row r="576" spans="1:2">
      <c r="A576" t="s">
        <v>2919</v>
      </c>
      <c r="B576" t="s">
        <v>311</v>
      </c>
    </row>
    <row r="577" spans="1:2">
      <c r="A577" t="s">
        <v>2920</v>
      </c>
      <c r="B577" t="s">
        <v>311</v>
      </c>
    </row>
    <row r="578" spans="1:2">
      <c r="A578" t="s">
        <v>2921</v>
      </c>
      <c r="B578" t="s">
        <v>311</v>
      </c>
    </row>
    <row r="579" spans="1:2">
      <c r="A579" t="s">
        <v>2922</v>
      </c>
      <c r="B579" t="s">
        <v>311</v>
      </c>
    </row>
    <row r="580" spans="1:2">
      <c r="A580" t="s">
        <v>2923</v>
      </c>
      <c r="B580" t="s">
        <v>311</v>
      </c>
    </row>
    <row r="581" spans="1:2">
      <c r="A581" t="s">
        <v>2924</v>
      </c>
      <c r="B581" t="s">
        <v>311</v>
      </c>
    </row>
    <row r="582" spans="1:2">
      <c r="A582" t="s">
        <v>2925</v>
      </c>
      <c r="B582" t="s">
        <v>311</v>
      </c>
    </row>
    <row r="583" spans="1:2">
      <c r="A583" t="s">
        <v>2926</v>
      </c>
      <c r="B583" t="s">
        <v>311</v>
      </c>
    </row>
    <row r="584" spans="1:2">
      <c r="A584" t="s">
        <v>2927</v>
      </c>
      <c r="B584" t="s">
        <v>311</v>
      </c>
    </row>
    <row r="585" spans="1:2">
      <c r="A585" t="s">
        <v>2928</v>
      </c>
      <c r="B585" t="s">
        <v>311</v>
      </c>
    </row>
    <row r="586" spans="1:2">
      <c r="A586" t="s">
        <v>2929</v>
      </c>
      <c r="B586" t="s">
        <v>311</v>
      </c>
    </row>
    <row r="587" spans="1:2">
      <c r="A587" t="s">
        <v>2930</v>
      </c>
      <c r="B587" t="s">
        <v>311</v>
      </c>
    </row>
    <row r="588" spans="1:2">
      <c r="A588" t="s">
        <v>2931</v>
      </c>
      <c r="B588" t="s">
        <v>3291</v>
      </c>
    </row>
    <row r="589" spans="1:2">
      <c r="A589" t="s">
        <v>2932</v>
      </c>
      <c r="B589" t="s">
        <v>3291</v>
      </c>
    </row>
    <row r="590" spans="1:2">
      <c r="A590" t="s">
        <v>2933</v>
      </c>
      <c r="B590" t="s">
        <v>3291</v>
      </c>
    </row>
    <row r="591" spans="1:2">
      <c r="A591" t="s">
        <v>2934</v>
      </c>
      <c r="B591" t="s">
        <v>3291</v>
      </c>
    </row>
    <row r="592" spans="1:2">
      <c r="A592" t="s">
        <v>2935</v>
      </c>
      <c r="B592" t="s">
        <v>3291</v>
      </c>
    </row>
    <row r="593" spans="1:2">
      <c r="A593" t="s">
        <v>2936</v>
      </c>
      <c r="B593" t="s">
        <v>3291</v>
      </c>
    </row>
    <row r="594" spans="1:2">
      <c r="A594" t="s">
        <v>2937</v>
      </c>
      <c r="B594" t="s">
        <v>3291</v>
      </c>
    </row>
    <row r="595" spans="1:2">
      <c r="A595" t="s">
        <v>2938</v>
      </c>
      <c r="B595" t="s">
        <v>3291</v>
      </c>
    </row>
    <row r="596" spans="1:2">
      <c r="A596" t="s">
        <v>2939</v>
      </c>
      <c r="B596" t="s">
        <v>3291</v>
      </c>
    </row>
    <row r="597" spans="1:2">
      <c r="A597" t="s">
        <v>2940</v>
      </c>
      <c r="B597" t="s">
        <v>3291</v>
      </c>
    </row>
    <row r="598" spans="1:2">
      <c r="A598" t="s">
        <v>2941</v>
      </c>
      <c r="B598" t="s">
        <v>3291</v>
      </c>
    </row>
    <row r="599" spans="1:2">
      <c r="A599" t="s">
        <v>2942</v>
      </c>
      <c r="B599" t="s">
        <v>3291</v>
      </c>
    </row>
    <row r="600" spans="1:2">
      <c r="A600" t="s">
        <v>2943</v>
      </c>
      <c r="B600" t="s">
        <v>3291</v>
      </c>
    </row>
    <row r="601" spans="1:2">
      <c r="A601" t="s">
        <v>2944</v>
      </c>
      <c r="B601" t="s">
        <v>3291</v>
      </c>
    </row>
    <row r="602" spans="1:2">
      <c r="A602" t="s">
        <v>2945</v>
      </c>
      <c r="B602" t="s">
        <v>3291</v>
      </c>
    </row>
    <row r="603" spans="1:2">
      <c r="A603" t="s">
        <v>2946</v>
      </c>
      <c r="B603" t="s">
        <v>3291</v>
      </c>
    </row>
    <row r="604" spans="1:2">
      <c r="A604" t="s">
        <v>2947</v>
      </c>
      <c r="B604" t="s">
        <v>3291</v>
      </c>
    </row>
    <row r="605" spans="1:2">
      <c r="A605" t="s">
        <v>2948</v>
      </c>
      <c r="B605" t="s">
        <v>3291</v>
      </c>
    </row>
    <row r="606" spans="1:2">
      <c r="A606" t="s">
        <v>2949</v>
      </c>
      <c r="B606" t="s">
        <v>3291</v>
      </c>
    </row>
    <row r="607" spans="1:2">
      <c r="A607" t="s">
        <v>2950</v>
      </c>
      <c r="B607" t="s">
        <v>3291</v>
      </c>
    </row>
    <row r="608" spans="1:2">
      <c r="A608" t="s">
        <v>2951</v>
      </c>
      <c r="B608" t="s">
        <v>3291</v>
      </c>
    </row>
    <row r="609" spans="1:2">
      <c r="A609" t="s">
        <v>2952</v>
      </c>
      <c r="B609" t="s">
        <v>3291</v>
      </c>
    </row>
    <row r="610" spans="1:2">
      <c r="A610" t="s">
        <v>2953</v>
      </c>
      <c r="B610" t="s">
        <v>3291</v>
      </c>
    </row>
    <row r="611" spans="1:2">
      <c r="A611" t="s">
        <v>2954</v>
      </c>
      <c r="B611" t="s">
        <v>3291</v>
      </c>
    </row>
    <row r="612" spans="1:2">
      <c r="A612" t="s">
        <v>2955</v>
      </c>
      <c r="B612" t="s">
        <v>3291</v>
      </c>
    </row>
    <row r="613" spans="1:2">
      <c r="A613" t="s">
        <v>2956</v>
      </c>
      <c r="B613" t="s">
        <v>3291</v>
      </c>
    </row>
    <row r="614" spans="1:2">
      <c r="A614" t="s">
        <v>2957</v>
      </c>
      <c r="B614" t="s">
        <v>3291</v>
      </c>
    </row>
    <row r="615" spans="1:2">
      <c r="A615" t="s">
        <v>2958</v>
      </c>
      <c r="B615" t="s">
        <v>3291</v>
      </c>
    </row>
    <row r="616" spans="1:2">
      <c r="A616" t="s">
        <v>2959</v>
      </c>
      <c r="B616" t="s">
        <v>3291</v>
      </c>
    </row>
    <row r="617" spans="1:2">
      <c r="A617" t="s">
        <v>2960</v>
      </c>
      <c r="B617" t="s">
        <v>3291</v>
      </c>
    </row>
    <row r="618" spans="1:2">
      <c r="A618" t="s">
        <v>2961</v>
      </c>
      <c r="B618" t="s">
        <v>3291</v>
      </c>
    </row>
    <row r="619" spans="1:2">
      <c r="A619" t="s">
        <v>2962</v>
      </c>
      <c r="B619" t="s">
        <v>3291</v>
      </c>
    </row>
    <row r="620" spans="1:2">
      <c r="A620" t="s">
        <v>2963</v>
      </c>
      <c r="B620" t="s">
        <v>3291</v>
      </c>
    </row>
    <row r="621" spans="1:2">
      <c r="A621" t="s">
        <v>2964</v>
      </c>
      <c r="B621" t="s">
        <v>3291</v>
      </c>
    </row>
    <row r="622" spans="1:2">
      <c r="A622" t="s">
        <v>2965</v>
      </c>
      <c r="B622" t="s">
        <v>3291</v>
      </c>
    </row>
    <row r="623" spans="1:2">
      <c r="A623" t="s">
        <v>2966</v>
      </c>
      <c r="B623" t="s">
        <v>3291</v>
      </c>
    </row>
    <row r="624" spans="1:2">
      <c r="A624" t="s">
        <v>2967</v>
      </c>
      <c r="B624" t="s">
        <v>3291</v>
      </c>
    </row>
    <row r="625" spans="1:2">
      <c r="A625" t="s">
        <v>2968</v>
      </c>
      <c r="B625" t="s">
        <v>3291</v>
      </c>
    </row>
    <row r="626" spans="1:2">
      <c r="A626" t="s">
        <v>2969</v>
      </c>
      <c r="B626" t="s">
        <v>3291</v>
      </c>
    </row>
    <row r="627" spans="1:2">
      <c r="A627" t="s">
        <v>2970</v>
      </c>
      <c r="B627" t="s">
        <v>3291</v>
      </c>
    </row>
    <row r="628" spans="1:2">
      <c r="A628" t="s">
        <v>2971</v>
      </c>
      <c r="B628" t="s">
        <v>3291</v>
      </c>
    </row>
    <row r="629" spans="1:2">
      <c r="A629" t="s">
        <v>2972</v>
      </c>
      <c r="B629" t="s">
        <v>3291</v>
      </c>
    </row>
    <row r="630" spans="1:2">
      <c r="A630" t="s">
        <v>2973</v>
      </c>
      <c r="B630" t="s">
        <v>3291</v>
      </c>
    </row>
    <row r="631" spans="1:2">
      <c r="A631" t="s">
        <v>2974</v>
      </c>
      <c r="B631" t="s">
        <v>3291</v>
      </c>
    </row>
    <row r="632" spans="1:2">
      <c r="A632" t="s">
        <v>2975</v>
      </c>
      <c r="B632" t="s">
        <v>3291</v>
      </c>
    </row>
    <row r="633" spans="1:2">
      <c r="A633" t="s">
        <v>2976</v>
      </c>
      <c r="B633" t="s">
        <v>3291</v>
      </c>
    </row>
    <row r="634" spans="1:2">
      <c r="A634" t="s">
        <v>2977</v>
      </c>
      <c r="B634" t="s">
        <v>3291</v>
      </c>
    </row>
    <row r="635" spans="1:2">
      <c r="A635" t="s">
        <v>2978</v>
      </c>
      <c r="B635" t="s">
        <v>3291</v>
      </c>
    </row>
    <row r="636" spans="1:2">
      <c r="A636" t="s">
        <v>2979</v>
      </c>
      <c r="B636" t="s">
        <v>3291</v>
      </c>
    </row>
    <row r="637" spans="1:2">
      <c r="A637" t="s">
        <v>2980</v>
      </c>
      <c r="B637" t="s">
        <v>3291</v>
      </c>
    </row>
    <row r="638" spans="1:2">
      <c r="A638" t="s">
        <v>2981</v>
      </c>
      <c r="B638" t="s">
        <v>3291</v>
      </c>
    </row>
    <row r="639" spans="1:2">
      <c r="A639" t="s">
        <v>2982</v>
      </c>
      <c r="B639" t="s">
        <v>3291</v>
      </c>
    </row>
    <row r="640" spans="1:2">
      <c r="A640" t="s">
        <v>2983</v>
      </c>
      <c r="B640" t="s">
        <v>3291</v>
      </c>
    </row>
    <row r="641" spans="1:2">
      <c r="A641" t="s">
        <v>2984</v>
      </c>
      <c r="B641" t="s">
        <v>3291</v>
      </c>
    </row>
    <row r="642" spans="1:2">
      <c r="A642" t="s">
        <v>2985</v>
      </c>
      <c r="B642" t="s">
        <v>3291</v>
      </c>
    </row>
    <row r="643" spans="1:2">
      <c r="A643" t="s">
        <v>2986</v>
      </c>
      <c r="B643" t="s">
        <v>3291</v>
      </c>
    </row>
    <row r="644" spans="1:2">
      <c r="A644" t="s">
        <v>2987</v>
      </c>
      <c r="B644" t="s">
        <v>3291</v>
      </c>
    </row>
    <row r="645" spans="1:2">
      <c r="A645" t="s">
        <v>2988</v>
      </c>
      <c r="B645" t="s">
        <v>3291</v>
      </c>
    </row>
    <row r="646" spans="1:2">
      <c r="A646" t="s">
        <v>2989</v>
      </c>
      <c r="B646" t="s">
        <v>3291</v>
      </c>
    </row>
    <row r="647" spans="1:2">
      <c r="A647" t="s">
        <v>2990</v>
      </c>
      <c r="B647" t="s">
        <v>3291</v>
      </c>
    </row>
    <row r="648" spans="1:2">
      <c r="A648" t="s">
        <v>2991</v>
      </c>
      <c r="B648" t="s">
        <v>3291</v>
      </c>
    </row>
    <row r="649" spans="1:2">
      <c r="A649" t="s">
        <v>2992</v>
      </c>
      <c r="B649" t="s">
        <v>3291</v>
      </c>
    </row>
    <row r="650" spans="1:2">
      <c r="A650" t="s">
        <v>2993</v>
      </c>
      <c r="B650" t="s">
        <v>3291</v>
      </c>
    </row>
    <row r="651" spans="1:2">
      <c r="A651" t="s">
        <v>2994</v>
      </c>
      <c r="B651" t="s">
        <v>3291</v>
      </c>
    </row>
    <row r="652" spans="1:2">
      <c r="A652" t="s">
        <v>2995</v>
      </c>
      <c r="B652" t="s">
        <v>3291</v>
      </c>
    </row>
    <row r="653" spans="1:2">
      <c r="A653" t="s">
        <v>2996</v>
      </c>
      <c r="B653" t="s">
        <v>3291</v>
      </c>
    </row>
    <row r="654" spans="1:2">
      <c r="A654" t="s">
        <v>2997</v>
      </c>
      <c r="B654" t="s">
        <v>3291</v>
      </c>
    </row>
    <row r="655" spans="1:2">
      <c r="A655" t="s">
        <v>2998</v>
      </c>
      <c r="B655" t="s">
        <v>3291</v>
      </c>
    </row>
    <row r="656" spans="1:2">
      <c r="A656" t="s">
        <v>2999</v>
      </c>
      <c r="B656" t="s">
        <v>3291</v>
      </c>
    </row>
    <row r="657" spans="1:2">
      <c r="A657" t="s">
        <v>3000</v>
      </c>
      <c r="B657" t="s">
        <v>3291</v>
      </c>
    </row>
    <row r="658" spans="1:2">
      <c r="A658" t="s">
        <v>3001</v>
      </c>
      <c r="B658" t="s">
        <v>3291</v>
      </c>
    </row>
    <row r="659" spans="1:2">
      <c r="A659" t="s">
        <v>3002</v>
      </c>
      <c r="B659" t="s">
        <v>3291</v>
      </c>
    </row>
    <row r="660" spans="1:2">
      <c r="A660" t="s">
        <v>3003</v>
      </c>
      <c r="B660" t="s">
        <v>3291</v>
      </c>
    </row>
    <row r="661" spans="1:2">
      <c r="A661" t="s">
        <v>3004</v>
      </c>
      <c r="B661" t="s">
        <v>3291</v>
      </c>
    </row>
    <row r="662" spans="1:2">
      <c r="A662" t="s">
        <v>3005</v>
      </c>
      <c r="B662" t="s">
        <v>3291</v>
      </c>
    </row>
    <row r="663" spans="1:2">
      <c r="A663" t="s">
        <v>3006</v>
      </c>
      <c r="B663" t="s">
        <v>3291</v>
      </c>
    </row>
    <row r="664" spans="1:2">
      <c r="A664" t="s">
        <v>3007</v>
      </c>
      <c r="B664" t="s">
        <v>3291</v>
      </c>
    </row>
    <row r="665" spans="1:2">
      <c r="A665" t="s">
        <v>3008</v>
      </c>
      <c r="B665" t="s">
        <v>3291</v>
      </c>
    </row>
    <row r="666" spans="1:2">
      <c r="A666" t="s">
        <v>3009</v>
      </c>
      <c r="B666" t="s">
        <v>3291</v>
      </c>
    </row>
    <row r="667" spans="1:2">
      <c r="A667" t="s">
        <v>3010</v>
      </c>
      <c r="B667" t="s">
        <v>3291</v>
      </c>
    </row>
    <row r="668" spans="1:2">
      <c r="A668" t="s">
        <v>3011</v>
      </c>
      <c r="B668" t="s">
        <v>3291</v>
      </c>
    </row>
    <row r="669" spans="1:2">
      <c r="A669" t="s">
        <v>3012</v>
      </c>
      <c r="B669" t="s">
        <v>3291</v>
      </c>
    </row>
    <row r="670" spans="1:2">
      <c r="A670" t="s">
        <v>3013</v>
      </c>
      <c r="B670" t="s">
        <v>3291</v>
      </c>
    </row>
    <row r="671" spans="1:2">
      <c r="A671" t="s">
        <v>3014</v>
      </c>
      <c r="B671" t="s">
        <v>3291</v>
      </c>
    </row>
    <row r="672" spans="1:2">
      <c r="A672" t="s">
        <v>3015</v>
      </c>
      <c r="B672" t="s">
        <v>3291</v>
      </c>
    </row>
    <row r="673" spans="1:2">
      <c r="A673" t="s">
        <v>3016</v>
      </c>
      <c r="B673" t="s">
        <v>3291</v>
      </c>
    </row>
    <row r="674" spans="1:2">
      <c r="A674" t="s">
        <v>3017</v>
      </c>
      <c r="B674" t="s">
        <v>3291</v>
      </c>
    </row>
    <row r="675" spans="1:2">
      <c r="A675" t="s">
        <v>3018</v>
      </c>
      <c r="B675" t="s">
        <v>3291</v>
      </c>
    </row>
    <row r="676" spans="1:2">
      <c r="A676" t="s">
        <v>3019</v>
      </c>
      <c r="B676" t="s">
        <v>3291</v>
      </c>
    </row>
    <row r="677" spans="1:2">
      <c r="A677" t="s">
        <v>3020</v>
      </c>
      <c r="B677" t="s">
        <v>3291</v>
      </c>
    </row>
    <row r="678" spans="1:2">
      <c r="A678" t="s">
        <v>3021</v>
      </c>
      <c r="B678" t="s">
        <v>3291</v>
      </c>
    </row>
    <row r="679" spans="1:2">
      <c r="A679" t="s">
        <v>3022</v>
      </c>
      <c r="B679" t="s">
        <v>3291</v>
      </c>
    </row>
    <row r="680" spans="1:2">
      <c r="A680" t="s">
        <v>3023</v>
      </c>
      <c r="B680" t="s">
        <v>3291</v>
      </c>
    </row>
    <row r="681" spans="1:2">
      <c r="A681" t="s">
        <v>3024</v>
      </c>
      <c r="B681" t="s">
        <v>3291</v>
      </c>
    </row>
    <row r="682" spans="1:2">
      <c r="A682" t="s">
        <v>3025</v>
      </c>
      <c r="B682" t="s">
        <v>3291</v>
      </c>
    </row>
    <row r="683" spans="1:2">
      <c r="A683" t="s">
        <v>3026</v>
      </c>
      <c r="B683" t="s">
        <v>3291</v>
      </c>
    </row>
    <row r="684" spans="1:2">
      <c r="A684" t="s">
        <v>3027</v>
      </c>
      <c r="B684" t="s">
        <v>3291</v>
      </c>
    </row>
    <row r="685" spans="1:2">
      <c r="A685" t="s">
        <v>3028</v>
      </c>
      <c r="B685" t="s">
        <v>3291</v>
      </c>
    </row>
    <row r="686" spans="1:2">
      <c r="A686" t="s">
        <v>3029</v>
      </c>
      <c r="B686" t="s">
        <v>3291</v>
      </c>
    </row>
    <row r="687" spans="1:2">
      <c r="A687" t="s">
        <v>3030</v>
      </c>
      <c r="B687" t="s">
        <v>3291</v>
      </c>
    </row>
    <row r="688" spans="1:2">
      <c r="A688" t="s">
        <v>3031</v>
      </c>
      <c r="B688" t="s">
        <v>3291</v>
      </c>
    </row>
    <row r="689" spans="1:2">
      <c r="A689" t="s">
        <v>3032</v>
      </c>
      <c r="B689" t="s">
        <v>3291</v>
      </c>
    </row>
    <row r="690" spans="1:2">
      <c r="A690" t="s">
        <v>3033</v>
      </c>
      <c r="B690" t="s">
        <v>3291</v>
      </c>
    </row>
    <row r="691" spans="1:2">
      <c r="A691" t="s">
        <v>3034</v>
      </c>
      <c r="B691" t="s">
        <v>3291</v>
      </c>
    </row>
    <row r="692" spans="1:2">
      <c r="A692" t="s">
        <v>3035</v>
      </c>
      <c r="B692" t="s">
        <v>3291</v>
      </c>
    </row>
    <row r="693" spans="1:2">
      <c r="A693" t="s">
        <v>3036</v>
      </c>
      <c r="B693" t="s">
        <v>3291</v>
      </c>
    </row>
    <row r="694" spans="1:2">
      <c r="A694" t="s">
        <v>3037</v>
      </c>
      <c r="B694" t="s">
        <v>3291</v>
      </c>
    </row>
    <row r="695" spans="1:2">
      <c r="A695" t="s">
        <v>3038</v>
      </c>
      <c r="B695" t="s">
        <v>3291</v>
      </c>
    </row>
    <row r="696" spans="1:2">
      <c r="A696" t="s">
        <v>3039</v>
      </c>
      <c r="B696" t="s">
        <v>3291</v>
      </c>
    </row>
    <row r="697" spans="1:2">
      <c r="A697" t="s">
        <v>3040</v>
      </c>
      <c r="B697" t="s">
        <v>3291</v>
      </c>
    </row>
    <row r="698" spans="1:2">
      <c r="A698" t="s">
        <v>3041</v>
      </c>
      <c r="B698" t="s">
        <v>3291</v>
      </c>
    </row>
    <row r="699" spans="1:2">
      <c r="A699" t="s">
        <v>3042</v>
      </c>
      <c r="B699" t="s">
        <v>3291</v>
      </c>
    </row>
    <row r="700" spans="1:2">
      <c r="A700" t="s">
        <v>3043</v>
      </c>
      <c r="B700" t="s">
        <v>3291</v>
      </c>
    </row>
    <row r="701" spans="1:2">
      <c r="A701" t="s">
        <v>3044</v>
      </c>
      <c r="B701" t="s">
        <v>3291</v>
      </c>
    </row>
    <row r="702" spans="1:2">
      <c r="A702" t="s">
        <v>3045</v>
      </c>
      <c r="B702" t="s">
        <v>3291</v>
      </c>
    </row>
    <row r="703" spans="1:2">
      <c r="A703" t="s">
        <v>3046</v>
      </c>
      <c r="B703" t="s">
        <v>3291</v>
      </c>
    </row>
    <row r="704" spans="1:2">
      <c r="A704" t="s">
        <v>3047</v>
      </c>
      <c r="B704" t="s">
        <v>3291</v>
      </c>
    </row>
    <row r="705" spans="1:2">
      <c r="A705" t="s">
        <v>3048</v>
      </c>
      <c r="B705" t="s">
        <v>3291</v>
      </c>
    </row>
    <row r="706" spans="1:2">
      <c r="A706" t="s">
        <v>3049</v>
      </c>
      <c r="B706" t="s">
        <v>3291</v>
      </c>
    </row>
    <row r="707" spans="1:2">
      <c r="A707" t="s">
        <v>3050</v>
      </c>
      <c r="B707" t="s">
        <v>3291</v>
      </c>
    </row>
    <row r="708" spans="1:2">
      <c r="A708" t="s">
        <v>3051</v>
      </c>
      <c r="B708" t="s">
        <v>3291</v>
      </c>
    </row>
    <row r="709" spans="1:2">
      <c r="A709" t="s">
        <v>3052</v>
      </c>
      <c r="B709" t="s">
        <v>3291</v>
      </c>
    </row>
    <row r="710" spans="1:2">
      <c r="A710" t="s">
        <v>3053</v>
      </c>
      <c r="B710" t="s">
        <v>3291</v>
      </c>
    </row>
    <row r="711" spans="1:2">
      <c r="A711" t="s">
        <v>3054</v>
      </c>
      <c r="B711" t="s">
        <v>3291</v>
      </c>
    </row>
    <row r="712" spans="1:2">
      <c r="A712" t="s">
        <v>3055</v>
      </c>
      <c r="B712" t="s">
        <v>3291</v>
      </c>
    </row>
    <row r="713" spans="1:2">
      <c r="A713" t="s">
        <v>3056</v>
      </c>
      <c r="B713" t="s">
        <v>3291</v>
      </c>
    </row>
    <row r="714" spans="1:2">
      <c r="A714" t="s">
        <v>3057</v>
      </c>
      <c r="B714" t="s">
        <v>3291</v>
      </c>
    </row>
    <row r="715" spans="1:2">
      <c r="A715" t="s">
        <v>3058</v>
      </c>
      <c r="B715" t="s">
        <v>3291</v>
      </c>
    </row>
    <row r="716" spans="1:2">
      <c r="A716" t="s">
        <v>3059</v>
      </c>
      <c r="B716" t="s">
        <v>3291</v>
      </c>
    </row>
    <row r="717" spans="1:2">
      <c r="A717" t="s">
        <v>3060</v>
      </c>
      <c r="B717" t="s">
        <v>3291</v>
      </c>
    </row>
    <row r="718" spans="1:2">
      <c r="A718" t="s">
        <v>3061</v>
      </c>
      <c r="B718" t="s">
        <v>3291</v>
      </c>
    </row>
    <row r="719" spans="1:2">
      <c r="A719" t="s">
        <v>3062</v>
      </c>
      <c r="B719" t="s">
        <v>3291</v>
      </c>
    </row>
    <row r="720" spans="1:2">
      <c r="A720" t="s">
        <v>3063</v>
      </c>
      <c r="B720" t="s">
        <v>3291</v>
      </c>
    </row>
    <row r="721" spans="1:2">
      <c r="A721" t="s">
        <v>3064</v>
      </c>
      <c r="B721" t="s">
        <v>3291</v>
      </c>
    </row>
    <row r="722" spans="1:2">
      <c r="A722" t="s">
        <v>3065</v>
      </c>
      <c r="B722" t="s">
        <v>3291</v>
      </c>
    </row>
    <row r="723" spans="1:2">
      <c r="A723" t="s">
        <v>3066</v>
      </c>
      <c r="B723" t="s">
        <v>3291</v>
      </c>
    </row>
    <row r="724" spans="1:2">
      <c r="A724" t="s">
        <v>3067</v>
      </c>
      <c r="B724" t="s">
        <v>3291</v>
      </c>
    </row>
    <row r="725" spans="1:2">
      <c r="A725" t="s">
        <v>3068</v>
      </c>
      <c r="B725" t="s">
        <v>3291</v>
      </c>
    </row>
    <row r="726" spans="1:2">
      <c r="A726" t="s">
        <v>3069</v>
      </c>
      <c r="B726" t="s">
        <v>3291</v>
      </c>
    </row>
    <row r="727" spans="1:2">
      <c r="A727" t="s">
        <v>3070</v>
      </c>
      <c r="B727" t="s">
        <v>3291</v>
      </c>
    </row>
    <row r="728" spans="1:2">
      <c r="A728" t="s">
        <v>3071</v>
      </c>
      <c r="B728" t="s">
        <v>3291</v>
      </c>
    </row>
    <row r="729" spans="1:2">
      <c r="A729" t="s">
        <v>3072</v>
      </c>
      <c r="B729" t="s">
        <v>3291</v>
      </c>
    </row>
    <row r="730" spans="1:2">
      <c r="A730" t="s">
        <v>3073</v>
      </c>
      <c r="B730" t="s">
        <v>3291</v>
      </c>
    </row>
    <row r="731" spans="1:2">
      <c r="A731" t="s">
        <v>3074</v>
      </c>
      <c r="B731" t="s">
        <v>3291</v>
      </c>
    </row>
    <row r="732" spans="1:2">
      <c r="A732" t="s">
        <v>3075</v>
      </c>
      <c r="B732" t="s">
        <v>3291</v>
      </c>
    </row>
    <row r="733" spans="1:2">
      <c r="A733" t="s">
        <v>3076</v>
      </c>
      <c r="B733" t="s">
        <v>3291</v>
      </c>
    </row>
    <row r="734" spans="1:2">
      <c r="A734" t="s">
        <v>3077</v>
      </c>
      <c r="B734" t="s">
        <v>3291</v>
      </c>
    </row>
    <row r="735" spans="1:2">
      <c r="A735" t="s">
        <v>3078</v>
      </c>
      <c r="B735" t="s">
        <v>3291</v>
      </c>
    </row>
    <row r="736" spans="1:2">
      <c r="A736" t="s">
        <v>3079</v>
      </c>
      <c r="B736" t="s">
        <v>3291</v>
      </c>
    </row>
    <row r="737" spans="1:2">
      <c r="A737" t="s">
        <v>3080</v>
      </c>
      <c r="B737" t="s">
        <v>3291</v>
      </c>
    </row>
    <row r="738" spans="1:2">
      <c r="A738" t="s">
        <v>3081</v>
      </c>
      <c r="B738" t="s">
        <v>3291</v>
      </c>
    </row>
    <row r="739" spans="1:2">
      <c r="A739" t="s">
        <v>3082</v>
      </c>
      <c r="B739" t="s">
        <v>3291</v>
      </c>
    </row>
    <row r="740" spans="1:2">
      <c r="A740" t="s">
        <v>3083</v>
      </c>
      <c r="B740" t="s">
        <v>3291</v>
      </c>
    </row>
    <row r="741" spans="1:2">
      <c r="A741" t="s">
        <v>3084</v>
      </c>
      <c r="B741" t="s">
        <v>3291</v>
      </c>
    </row>
    <row r="742" spans="1:2">
      <c r="A742" t="s">
        <v>3085</v>
      </c>
      <c r="B742" t="s">
        <v>3291</v>
      </c>
    </row>
    <row r="743" spans="1:2">
      <c r="A743" t="s">
        <v>3086</v>
      </c>
      <c r="B743" t="s">
        <v>3291</v>
      </c>
    </row>
    <row r="744" spans="1:2">
      <c r="A744" t="s">
        <v>3087</v>
      </c>
      <c r="B744" t="s">
        <v>3291</v>
      </c>
    </row>
    <row r="745" spans="1:2">
      <c r="A745" t="s">
        <v>3088</v>
      </c>
      <c r="B745" t="s">
        <v>3291</v>
      </c>
    </row>
    <row r="746" spans="1:2">
      <c r="A746" t="s">
        <v>3089</v>
      </c>
      <c r="B746" t="s">
        <v>3291</v>
      </c>
    </row>
    <row r="747" spans="1:2">
      <c r="A747" t="s">
        <v>3090</v>
      </c>
      <c r="B747" t="s">
        <v>3291</v>
      </c>
    </row>
    <row r="748" spans="1:2">
      <c r="A748" t="s">
        <v>3091</v>
      </c>
      <c r="B748" t="s">
        <v>3291</v>
      </c>
    </row>
    <row r="749" spans="1:2">
      <c r="A749" t="s">
        <v>3092</v>
      </c>
      <c r="B749" t="s">
        <v>3291</v>
      </c>
    </row>
    <row r="750" spans="1:2">
      <c r="A750" t="s">
        <v>3093</v>
      </c>
      <c r="B750" t="s">
        <v>3291</v>
      </c>
    </row>
    <row r="751" spans="1:2">
      <c r="A751" t="s">
        <v>3094</v>
      </c>
      <c r="B751" t="s">
        <v>3291</v>
      </c>
    </row>
    <row r="752" spans="1:2">
      <c r="A752" t="s">
        <v>3095</v>
      </c>
      <c r="B752" t="s">
        <v>3291</v>
      </c>
    </row>
    <row r="753" spans="1:2">
      <c r="A753" t="s">
        <v>3096</v>
      </c>
      <c r="B753" t="s">
        <v>3291</v>
      </c>
    </row>
    <row r="754" spans="1:2">
      <c r="A754" t="s">
        <v>3097</v>
      </c>
      <c r="B754" t="s">
        <v>3291</v>
      </c>
    </row>
    <row r="755" spans="1:2">
      <c r="A755" t="s">
        <v>3098</v>
      </c>
      <c r="B755" t="s">
        <v>3291</v>
      </c>
    </row>
    <row r="756" spans="1:2">
      <c r="A756" t="s">
        <v>3099</v>
      </c>
      <c r="B756" t="s">
        <v>3291</v>
      </c>
    </row>
    <row r="757" spans="1:2">
      <c r="A757" t="s">
        <v>3100</v>
      </c>
      <c r="B757" t="s">
        <v>3291</v>
      </c>
    </row>
    <row r="758" spans="1:2">
      <c r="A758" t="s">
        <v>3101</v>
      </c>
      <c r="B758" t="s">
        <v>3291</v>
      </c>
    </row>
    <row r="759" spans="1:2">
      <c r="A759" t="s">
        <v>3103</v>
      </c>
      <c r="B759" t="s">
        <v>3292</v>
      </c>
    </row>
    <row r="760" spans="1:2">
      <c r="A760" t="s">
        <v>3104</v>
      </c>
      <c r="B760" t="s">
        <v>3292</v>
      </c>
    </row>
    <row r="761" spans="1:2">
      <c r="A761" t="s">
        <v>3105</v>
      </c>
      <c r="B761" t="s">
        <v>3292</v>
      </c>
    </row>
    <row r="762" spans="1:2">
      <c r="A762" t="s">
        <v>3106</v>
      </c>
      <c r="B762" t="s">
        <v>3292</v>
      </c>
    </row>
    <row r="763" spans="1:2">
      <c r="A763" t="s">
        <v>3107</v>
      </c>
      <c r="B763" t="s">
        <v>3292</v>
      </c>
    </row>
    <row r="764" spans="1:2">
      <c r="A764" t="s">
        <v>3108</v>
      </c>
      <c r="B764" t="s">
        <v>3292</v>
      </c>
    </row>
    <row r="765" spans="1:2">
      <c r="A765" t="s">
        <v>3109</v>
      </c>
      <c r="B765" t="s">
        <v>3292</v>
      </c>
    </row>
    <row r="766" spans="1:2">
      <c r="A766" t="s">
        <v>3110</v>
      </c>
      <c r="B766" t="s">
        <v>3292</v>
      </c>
    </row>
    <row r="767" spans="1:2">
      <c r="A767" t="s">
        <v>3111</v>
      </c>
      <c r="B767" t="s">
        <v>3292</v>
      </c>
    </row>
    <row r="768" spans="1:2">
      <c r="A768" t="s">
        <v>3112</v>
      </c>
      <c r="B768" t="s">
        <v>3292</v>
      </c>
    </row>
    <row r="769" spans="1:2">
      <c r="A769" t="s">
        <v>3113</v>
      </c>
      <c r="B769" t="s">
        <v>3292</v>
      </c>
    </row>
    <row r="770" spans="1:2">
      <c r="A770" t="s">
        <v>3114</v>
      </c>
      <c r="B770" t="s">
        <v>3292</v>
      </c>
    </row>
    <row r="771" spans="1:2">
      <c r="A771" t="s">
        <v>3115</v>
      </c>
      <c r="B771" t="s">
        <v>3292</v>
      </c>
    </row>
    <row r="772" spans="1:2">
      <c r="A772" t="s">
        <v>3116</v>
      </c>
      <c r="B772" t="s">
        <v>3292</v>
      </c>
    </row>
    <row r="773" spans="1:2">
      <c r="A773" t="s">
        <v>3117</v>
      </c>
      <c r="B773" t="s">
        <v>3292</v>
      </c>
    </row>
    <row r="774" spans="1:2">
      <c r="A774" t="s">
        <v>3118</v>
      </c>
      <c r="B774" t="s">
        <v>3292</v>
      </c>
    </row>
    <row r="775" spans="1:2">
      <c r="A775" t="s">
        <v>3119</v>
      </c>
      <c r="B775" t="s">
        <v>3292</v>
      </c>
    </row>
    <row r="776" spans="1:2">
      <c r="A776" t="s">
        <v>3120</v>
      </c>
      <c r="B776" t="s">
        <v>3292</v>
      </c>
    </row>
    <row r="777" spans="1:2">
      <c r="A777" t="s">
        <v>3121</v>
      </c>
      <c r="B777" t="s">
        <v>3292</v>
      </c>
    </row>
    <row r="778" spans="1:2">
      <c r="A778" t="s">
        <v>3122</v>
      </c>
      <c r="B778" t="s">
        <v>3292</v>
      </c>
    </row>
    <row r="779" spans="1:2">
      <c r="A779" t="s">
        <v>3123</v>
      </c>
      <c r="B779" t="s">
        <v>3292</v>
      </c>
    </row>
    <row r="780" spans="1:2">
      <c r="A780" t="s">
        <v>3124</v>
      </c>
      <c r="B780" t="s">
        <v>3292</v>
      </c>
    </row>
    <row r="781" spans="1:2">
      <c r="A781" t="s">
        <v>3125</v>
      </c>
      <c r="B781" t="s">
        <v>3292</v>
      </c>
    </row>
    <row r="782" spans="1:2">
      <c r="A782" t="s">
        <v>3126</v>
      </c>
      <c r="B782" t="s">
        <v>3292</v>
      </c>
    </row>
    <row r="783" spans="1:2">
      <c r="A783" t="s">
        <v>3127</v>
      </c>
      <c r="B783" t="s">
        <v>3292</v>
      </c>
    </row>
    <row r="784" spans="1:2">
      <c r="A784" t="s">
        <v>3128</v>
      </c>
      <c r="B784" t="s">
        <v>3292</v>
      </c>
    </row>
    <row r="785" spans="1:2">
      <c r="A785" t="s">
        <v>3129</v>
      </c>
      <c r="B785" t="s">
        <v>3292</v>
      </c>
    </row>
    <row r="786" spans="1:2">
      <c r="A786" t="s">
        <v>3130</v>
      </c>
      <c r="B786" t="s">
        <v>3292</v>
      </c>
    </row>
    <row r="787" spans="1:2">
      <c r="A787" t="s">
        <v>3131</v>
      </c>
      <c r="B787" t="s">
        <v>3292</v>
      </c>
    </row>
    <row r="788" spans="1:2">
      <c r="A788" t="s">
        <v>3132</v>
      </c>
      <c r="B788" t="s">
        <v>3292</v>
      </c>
    </row>
    <row r="789" spans="1:2">
      <c r="A789" t="s">
        <v>3133</v>
      </c>
      <c r="B789" t="s">
        <v>3292</v>
      </c>
    </row>
    <row r="790" spans="1:2">
      <c r="A790" t="s">
        <v>3134</v>
      </c>
      <c r="B790" t="s">
        <v>3292</v>
      </c>
    </row>
    <row r="791" spans="1:2">
      <c r="A791" t="s">
        <v>3135</v>
      </c>
      <c r="B791" t="s">
        <v>3292</v>
      </c>
    </row>
    <row r="792" spans="1:2">
      <c r="A792" t="s">
        <v>3136</v>
      </c>
      <c r="B792" t="s">
        <v>3292</v>
      </c>
    </row>
    <row r="793" spans="1:2">
      <c r="A793" t="s">
        <v>3137</v>
      </c>
      <c r="B793" t="s">
        <v>3292</v>
      </c>
    </row>
    <row r="794" spans="1:2">
      <c r="A794" t="s">
        <v>3138</v>
      </c>
      <c r="B794" t="s">
        <v>3292</v>
      </c>
    </row>
    <row r="795" spans="1:2">
      <c r="A795" t="s">
        <v>3139</v>
      </c>
      <c r="B795" t="s">
        <v>3292</v>
      </c>
    </row>
    <row r="796" spans="1:2">
      <c r="A796" t="s">
        <v>3140</v>
      </c>
      <c r="B796" t="s">
        <v>3292</v>
      </c>
    </row>
    <row r="797" spans="1:2">
      <c r="A797" t="s">
        <v>3141</v>
      </c>
      <c r="B797" t="s">
        <v>3292</v>
      </c>
    </row>
    <row r="798" spans="1:2">
      <c r="A798" t="s">
        <v>3142</v>
      </c>
      <c r="B798" t="s">
        <v>3292</v>
      </c>
    </row>
    <row r="799" spans="1:2">
      <c r="A799" t="s">
        <v>3143</v>
      </c>
      <c r="B799" t="s">
        <v>3292</v>
      </c>
    </row>
    <row r="800" spans="1:2">
      <c r="A800" t="s">
        <v>3144</v>
      </c>
      <c r="B800" t="s">
        <v>3292</v>
      </c>
    </row>
    <row r="801" spans="1:2">
      <c r="A801" t="s">
        <v>3145</v>
      </c>
      <c r="B801" t="s">
        <v>3292</v>
      </c>
    </row>
    <row r="802" spans="1:2">
      <c r="A802" t="s">
        <v>3146</v>
      </c>
      <c r="B802" t="s">
        <v>3292</v>
      </c>
    </row>
    <row r="803" spans="1:2">
      <c r="A803" t="s">
        <v>3147</v>
      </c>
      <c r="B803" t="s">
        <v>3292</v>
      </c>
    </row>
    <row r="804" spans="1:2">
      <c r="A804" t="s">
        <v>3148</v>
      </c>
      <c r="B804" t="s">
        <v>3292</v>
      </c>
    </row>
    <row r="805" spans="1:2">
      <c r="A805" t="s">
        <v>3149</v>
      </c>
      <c r="B805" t="s">
        <v>3292</v>
      </c>
    </row>
    <row r="806" spans="1:2">
      <c r="A806" t="s">
        <v>3150</v>
      </c>
      <c r="B806" t="s">
        <v>3292</v>
      </c>
    </row>
    <row r="807" spans="1:2">
      <c r="A807" t="s">
        <v>3151</v>
      </c>
      <c r="B807" t="s">
        <v>3292</v>
      </c>
    </row>
    <row r="808" spans="1:2">
      <c r="A808" t="s">
        <v>3152</v>
      </c>
      <c r="B808" t="s">
        <v>3292</v>
      </c>
    </row>
    <row r="809" spans="1:2">
      <c r="A809" t="s">
        <v>3153</v>
      </c>
      <c r="B809" t="s">
        <v>3292</v>
      </c>
    </row>
    <row r="810" spans="1:2">
      <c r="A810" t="s">
        <v>3154</v>
      </c>
      <c r="B810" t="s">
        <v>3292</v>
      </c>
    </row>
    <row r="811" spans="1:2">
      <c r="A811" t="s">
        <v>3155</v>
      </c>
      <c r="B811" t="s">
        <v>3292</v>
      </c>
    </row>
    <row r="812" spans="1:2">
      <c r="A812" t="s">
        <v>3156</v>
      </c>
      <c r="B812" t="s">
        <v>3292</v>
      </c>
    </row>
    <row r="813" spans="1:2">
      <c r="A813" t="s">
        <v>3157</v>
      </c>
      <c r="B813" t="s">
        <v>3292</v>
      </c>
    </row>
    <row r="814" spans="1:2">
      <c r="A814" t="s">
        <v>3158</v>
      </c>
      <c r="B814" t="s">
        <v>3292</v>
      </c>
    </row>
    <row r="815" spans="1:2">
      <c r="A815" t="s">
        <v>3159</v>
      </c>
      <c r="B815" t="s">
        <v>3292</v>
      </c>
    </row>
    <row r="816" spans="1:2">
      <c r="A816" t="s">
        <v>3160</v>
      </c>
      <c r="B816" t="s">
        <v>3292</v>
      </c>
    </row>
    <row r="817" spans="1:2">
      <c r="A817" t="s">
        <v>3161</v>
      </c>
      <c r="B817" t="s">
        <v>3292</v>
      </c>
    </row>
    <row r="818" spans="1:2">
      <c r="A818" t="s">
        <v>3162</v>
      </c>
      <c r="B818" t="s">
        <v>3292</v>
      </c>
    </row>
    <row r="819" spans="1:2">
      <c r="A819" t="s">
        <v>3163</v>
      </c>
      <c r="B819" t="s">
        <v>3292</v>
      </c>
    </row>
    <row r="820" spans="1:2">
      <c r="A820" t="s">
        <v>3164</v>
      </c>
      <c r="B820" t="s">
        <v>3292</v>
      </c>
    </row>
    <row r="821" spans="1:2">
      <c r="A821" t="s">
        <v>3165</v>
      </c>
      <c r="B821" t="s">
        <v>3292</v>
      </c>
    </row>
    <row r="822" spans="1:2">
      <c r="A822" t="s">
        <v>3166</v>
      </c>
      <c r="B822" t="s">
        <v>3292</v>
      </c>
    </row>
    <row r="823" spans="1:2">
      <c r="A823" t="s">
        <v>3167</v>
      </c>
      <c r="B823" t="s">
        <v>3292</v>
      </c>
    </row>
    <row r="824" spans="1:2">
      <c r="A824" t="s">
        <v>3168</v>
      </c>
      <c r="B824" t="s">
        <v>3292</v>
      </c>
    </row>
    <row r="825" spans="1:2">
      <c r="A825" t="s">
        <v>3169</v>
      </c>
      <c r="B825" t="s">
        <v>3292</v>
      </c>
    </row>
    <row r="826" spans="1:2">
      <c r="A826" t="s">
        <v>3170</v>
      </c>
      <c r="B826" t="s">
        <v>3292</v>
      </c>
    </row>
    <row r="827" spans="1:2">
      <c r="A827" t="s">
        <v>3171</v>
      </c>
      <c r="B827" t="s">
        <v>3292</v>
      </c>
    </row>
    <row r="828" spans="1:2">
      <c r="A828" t="s">
        <v>3172</v>
      </c>
      <c r="B828" t="s">
        <v>3292</v>
      </c>
    </row>
    <row r="829" spans="1:2">
      <c r="A829" t="s">
        <v>3173</v>
      </c>
      <c r="B829" t="s">
        <v>3292</v>
      </c>
    </row>
    <row r="830" spans="1:2">
      <c r="A830" t="s">
        <v>3174</v>
      </c>
      <c r="B830" t="s">
        <v>3292</v>
      </c>
    </row>
    <row r="831" spans="1:2">
      <c r="A831" t="s">
        <v>3175</v>
      </c>
      <c r="B831" t="s">
        <v>3292</v>
      </c>
    </row>
    <row r="832" spans="1:2">
      <c r="A832" t="s">
        <v>3176</v>
      </c>
      <c r="B832" t="s">
        <v>3292</v>
      </c>
    </row>
    <row r="833" spans="1:2">
      <c r="A833" t="s">
        <v>3177</v>
      </c>
      <c r="B833" t="s">
        <v>3292</v>
      </c>
    </row>
    <row r="834" spans="1:2">
      <c r="A834" t="s">
        <v>3178</v>
      </c>
      <c r="B834" t="s">
        <v>3292</v>
      </c>
    </row>
    <row r="835" spans="1:2">
      <c r="A835" t="s">
        <v>3179</v>
      </c>
      <c r="B835" t="s">
        <v>3292</v>
      </c>
    </row>
    <row r="836" spans="1:2">
      <c r="A836" t="s">
        <v>3180</v>
      </c>
      <c r="B836" t="s">
        <v>3292</v>
      </c>
    </row>
    <row r="837" spans="1:2">
      <c r="A837" t="s">
        <v>3181</v>
      </c>
      <c r="B837" t="s">
        <v>3292</v>
      </c>
    </row>
    <row r="838" spans="1:2">
      <c r="A838" t="s">
        <v>3182</v>
      </c>
      <c r="B838" t="s">
        <v>3292</v>
      </c>
    </row>
    <row r="839" spans="1:2">
      <c r="A839" t="s">
        <v>3183</v>
      </c>
      <c r="B839" t="s">
        <v>3292</v>
      </c>
    </row>
    <row r="840" spans="1:2">
      <c r="A840" t="s">
        <v>3184</v>
      </c>
      <c r="B840" t="s">
        <v>3292</v>
      </c>
    </row>
    <row r="841" spans="1:2">
      <c r="A841" t="s">
        <v>3185</v>
      </c>
      <c r="B841" t="s">
        <v>3292</v>
      </c>
    </row>
    <row r="842" spans="1:2">
      <c r="A842" t="s">
        <v>3186</v>
      </c>
      <c r="B842" t="s">
        <v>3292</v>
      </c>
    </row>
    <row r="843" spans="1:2">
      <c r="A843" t="s">
        <v>3187</v>
      </c>
      <c r="B843" t="s">
        <v>3292</v>
      </c>
    </row>
    <row r="844" spans="1:2">
      <c r="A844" t="s">
        <v>3188</v>
      </c>
      <c r="B844" t="s">
        <v>3292</v>
      </c>
    </row>
    <row r="845" spans="1:2">
      <c r="A845" t="s">
        <v>3189</v>
      </c>
      <c r="B845" t="s">
        <v>3292</v>
      </c>
    </row>
    <row r="846" spans="1:2">
      <c r="A846" t="s">
        <v>3190</v>
      </c>
      <c r="B846" t="s">
        <v>3292</v>
      </c>
    </row>
    <row r="847" spans="1:2">
      <c r="A847" t="s">
        <v>3191</v>
      </c>
      <c r="B847" t="s">
        <v>3292</v>
      </c>
    </row>
    <row r="848" spans="1:2">
      <c r="A848" t="s">
        <v>3192</v>
      </c>
      <c r="B848" t="s">
        <v>3292</v>
      </c>
    </row>
    <row r="849" spans="1:2">
      <c r="A849" t="s">
        <v>3193</v>
      </c>
      <c r="B849" t="s">
        <v>3292</v>
      </c>
    </row>
    <row r="850" spans="1:2">
      <c r="A850" t="s">
        <v>3194</v>
      </c>
      <c r="B850" t="s">
        <v>3292</v>
      </c>
    </row>
    <row r="851" spans="1:2">
      <c r="A851" t="s">
        <v>3195</v>
      </c>
      <c r="B851" t="s">
        <v>3292</v>
      </c>
    </row>
    <row r="852" spans="1:2">
      <c r="A852" t="s">
        <v>3196</v>
      </c>
      <c r="B852" t="s">
        <v>3292</v>
      </c>
    </row>
    <row r="853" spans="1:2">
      <c r="A853" t="s">
        <v>3197</v>
      </c>
      <c r="B853" t="s">
        <v>3292</v>
      </c>
    </row>
    <row r="854" spans="1:2">
      <c r="A854" t="s">
        <v>3198</v>
      </c>
      <c r="B854" t="s">
        <v>3292</v>
      </c>
    </row>
    <row r="855" spans="1:2">
      <c r="A855" t="s">
        <v>3199</v>
      </c>
      <c r="B855" t="s">
        <v>3292</v>
      </c>
    </row>
    <row r="856" spans="1:2">
      <c r="A856" t="s">
        <v>3200</v>
      </c>
      <c r="B856" t="s">
        <v>3292</v>
      </c>
    </row>
    <row r="857" spans="1:2">
      <c r="A857" t="s">
        <v>3201</v>
      </c>
      <c r="B857" t="s">
        <v>3292</v>
      </c>
    </row>
    <row r="858" spans="1:2">
      <c r="A858" t="s">
        <v>3202</v>
      </c>
      <c r="B858" t="s">
        <v>3292</v>
      </c>
    </row>
    <row r="859" spans="1:2">
      <c r="A859" t="s">
        <v>3203</v>
      </c>
      <c r="B859" t="s">
        <v>3292</v>
      </c>
    </row>
    <row r="860" spans="1:2">
      <c r="A860" t="s">
        <v>3204</v>
      </c>
      <c r="B860" t="s">
        <v>3292</v>
      </c>
    </row>
    <row r="861" spans="1:2">
      <c r="A861" t="s">
        <v>3205</v>
      </c>
      <c r="B861" t="s">
        <v>3292</v>
      </c>
    </row>
    <row r="862" spans="1:2">
      <c r="A862" t="s">
        <v>3206</v>
      </c>
      <c r="B862" t="s">
        <v>3292</v>
      </c>
    </row>
    <row r="863" spans="1:2">
      <c r="A863" t="s">
        <v>3207</v>
      </c>
      <c r="B863" t="s">
        <v>3292</v>
      </c>
    </row>
    <row r="864" spans="1:2">
      <c r="A864" t="s">
        <v>3208</v>
      </c>
      <c r="B864" t="s">
        <v>3292</v>
      </c>
    </row>
    <row r="865" spans="1:2">
      <c r="A865" t="s">
        <v>3209</v>
      </c>
      <c r="B865" t="s">
        <v>3292</v>
      </c>
    </row>
    <row r="866" spans="1:2">
      <c r="A866" t="s">
        <v>3210</v>
      </c>
      <c r="B866" t="s">
        <v>3292</v>
      </c>
    </row>
    <row r="867" spans="1:2">
      <c r="A867" t="s">
        <v>3211</v>
      </c>
      <c r="B867" t="s">
        <v>3292</v>
      </c>
    </row>
    <row r="868" spans="1:2">
      <c r="A868" t="s">
        <v>3212</v>
      </c>
      <c r="B868" t="s">
        <v>3292</v>
      </c>
    </row>
    <row r="869" spans="1:2">
      <c r="A869" t="s">
        <v>3213</v>
      </c>
      <c r="B869" t="s">
        <v>3292</v>
      </c>
    </row>
    <row r="870" spans="1:2">
      <c r="A870" t="s">
        <v>3214</v>
      </c>
      <c r="B870" t="s">
        <v>3292</v>
      </c>
    </row>
    <row r="871" spans="1:2">
      <c r="A871" t="s">
        <v>3215</v>
      </c>
      <c r="B871" t="s">
        <v>3292</v>
      </c>
    </row>
    <row r="872" spans="1:2">
      <c r="A872" t="s">
        <v>3216</v>
      </c>
      <c r="B872" t="s">
        <v>3292</v>
      </c>
    </row>
    <row r="873" spans="1:2">
      <c r="A873" t="s">
        <v>3217</v>
      </c>
      <c r="B873" t="s">
        <v>3292</v>
      </c>
    </row>
    <row r="874" spans="1:2">
      <c r="A874" t="s">
        <v>3218</v>
      </c>
      <c r="B874" t="s">
        <v>3292</v>
      </c>
    </row>
    <row r="875" spans="1:2">
      <c r="A875" t="s">
        <v>3219</v>
      </c>
      <c r="B875" t="s">
        <v>3292</v>
      </c>
    </row>
    <row r="876" spans="1:2">
      <c r="A876" t="s">
        <v>3220</v>
      </c>
      <c r="B876" t="s">
        <v>3292</v>
      </c>
    </row>
    <row r="877" spans="1:2">
      <c r="A877" t="s">
        <v>3221</v>
      </c>
      <c r="B877" t="s">
        <v>3292</v>
      </c>
    </row>
    <row r="878" spans="1:2">
      <c r="A878" t="s">
        <v>3222</v>
      </c>
      <c r="B878" t="s">
        <v>3292</v>
      </c>
    </row>
    <row r="879" spans="1:2">
      <c r="A879" t="s">
        <v>3223</v>
      </c>
      <c r="B879" t="s">
        <v>3292</v>
      </c>
    </row>
    <row r="880" spans="1:2">
      <c r="A880" t="s">
        <v>3224</v>
      </c>
      <c r="B880" t="s">
        <v>3292</v>
      </c>
    </row>
    <row r="881" spans="1:2">
      <c r="A881" t="s">
        <v>3225</v>
      </c>
      <c r="B881" t="s">
        <v>3292</v>
      </c>
    </row>
    <row r="882" spans="1:2">
      <c r="A882" t="s">
        <v>3226</v>
      </c>
      <c r="B882" t="s">
        <v>3292</v>
      </c>
    </row>
    <row r="883" spans="1:2">
      <c r="A883" t="s">
        <v>3227</v>
      </c>
      <c r="B883" t="s">
        <v>3292</v>
      </c>
    </row>
    <row r="884" spans="1:2">
      <c r="A884" t="s">
        <v>3228</v>
      </c>
      <c r="B884" t="s">
        <v>3292</v>
      </c>
    </row>
    <row r="885" spans="1:2">
      <c r="A885" t="s">
        <v>3229</v>
      </c>
      <c r="B885" t="s">
        <v>3292</v>
      </c>
    </row>
    <row r="886" spans="1:2">
      <c r="A886" t="s">
        <v>3230</v>
      </c>
      <c r="B886" t="s">
        <v>3292</v>
      </c>
    </row>
    <row r="887" spans="1:2">
      <c r="A887" t="s">
        <v>3231</v>
      </c>
      <c r="B887" t="s">
        <v>3292</v>
      </c>
    </row>
    <row r="888" spans="1:2">
      <c r="A888" t="s">
        <v>3232</v>
      </c>
      <c r="B888" t="s">
        <v>3292</v>
      </c>
    </row>
    <row r="889" spans="1:2">
      <c r="A889" t="s">
        <v>3233</v>
      </c>
      <c r="B889" t="s">
        <v>3292</v>
      </c>
    </row>
    <row r="890" spans="1:2">
      <c r="A890" t="s">
        <v>3234</v>
      </c>
      <c r="B890" t="s">
        <v>3292</v>
      </c>
    </row>
    <row r="891" spans="1:2">
      <c r="A891" t="s">
        <v>3235</v>
      </c>
      <c r="B891" t="s">
        <v>3292</v>
      </c>
    </row>
    <row r="892" spans="1:2">
      <c r="A892" t="s">
        <v>3236</v>
      </c>
      <c r="B892" t="s">
        <v>3292</v>
      </c>
    </row>
    <row r="893" spans="1:2">
      <c r="A893" t="s">
        <v>3237</v>
      </c>
      <c r="B893" t="s">
        <v>3292</v>
      </c>
    </row>
    <row r="894" spans="1:2">
      <c r="A894" t="s">
        <v>3238</v>
      </c>
      <c r="B894" t="s">
        <v>3292</v>
      </c>
    </row>
    <row r="895" spans="1:2">
      <c r="A895" t="s">
        <v>3239</v>
      </c>
      <c r="B895" t="s">
        <v>3292</v>
      </c>
    </row>
    <row r="896" spans="1:2">
      <c r="A896" t="s">
        <v>3240</v>
      </c>
      <c r="B896" t="s">
        <v>3292</v>
      </c>
    </row>
    <row r="897" spans="1:2">
      <c r="A897" t="s">
        <v>3241</v>
      </c>
      <c r="B897" t="s">
        <v>3292</v>
      </c>
    </row>
    <row r="898" spans="1:2">
      <c r="A898" t="s">
        <v>3242</v>
      </c>
      <c r="B898" t="s">
        <v>3292</v>
      </c>
    </row>
    <row r="899" spans="1:2">
      <c r="A899" t="s">
        <v>3243</v>
      </c>
      <c r="B899" t="s">
        <v>3292</v>
      </c>
    </row>
    <row r="900" spans="1:2">
      <c r="A900" t="s">
        <v>3244</v>
      </c>
      <c r="B900" t="s">
        <v>3292</v>
      </c>
    </row>
    <row r="901" spans="1:2">
      <c r="A901" t="s">
        <v>3245</v>
      </c>
      <c r="B901" t="s">
        <v>3292</v>
      </c>
    </row>
    <row r="902" spans="1:2">
      <c r="A902" t="s">
        <v>3246</v>
      </c>
      <c r="B902" t="s">
        <v>3292</v>
      </c>
    </row>
    <row r="903" spans="1:2">
      <c r="A903" t="s">
        <v>3247</v>
      </c>
      <c r="B903" t="s">
        <v>3292</v>
      </c>
    </row>
    <row r="904" spans="1:2">
      <c r="A904" t="s">
        <v>3248</v>
      </c>
      <c r="B904" t="s">
        <v>3292</v>
      </c>
    </row>
    <row r="905" spans="1:2">
      <c r="A905" t="s">
        <v>3249</v>
      </c>
      <c r="B905" t="s">
        <v>3292</v>
      </c>
    </row>
    <row r="906" spans="1:2">
      <c r="A906" t="s">
        <v>3250</v>
      </c>
      <c r="B906" t="s">
        <v>3292</v>
      </c>
    </row>
    <row r="907" spans="1:2">
      <c r="A907" t="s">
        <v>3251</v>
      </c>
      <c r="B907" t="s">
        <v>3292</v>
      </c>
    </row>
    <row r="908" spans="1:2">
      <c r="A908" t="s">
        <v>3252</v>
      </c>
      <c r="B908" t="s">
        <v>3292</v>
      </c>
    </row>
    <row r="909" spans="1:2">
      <c r="A909" t="s">
        <v>3253</v>
      </c>
      <c r="B909" t="s">
        <v>3292</v>
      </c>
    </row>
    <row r="910" spans="1:2">
      <c r="A910" t="s">
        <v>3254</v>
      </c>
      <c r="B910" t="s">
        <v>3292</v>
      </c>
    </row>
    <row r="911" spans="1:2">
      <c r="A911" t="s">
        <v>3255</v>
      </c>
      <c r="B911" t="s">
        <v>3292</v>
      </c>
    </row>
    <row r="912" spans="1:2">
      <c r="A912" t="s">
        <v>3256</v>
      </c>
      <c r="B912" t="s">
        <v>3292</v>
      </c>
    </row>
    <row r="913" spans="1:2">
      <c r="A913" t="s">
        <v>3257</v>
      </c>
      <c r="B913" t="s">
        <v>3292</v>
      </c>
    </row>
    <row r="914" spans="1:2">
      <c r="A914" t="s">
        <v>3258</v>
      </c>
      <c r="B914" t="s">
        <v>3292</v>
      </c>
    </row>
    <row r="915" spans="1:2">
      <c r="A915" t="s">
        <v>3259</v>
      </c>
      <c r="B915" t="s">
        <v>3292</v>
      </c>
    </row>
    <row r="916" spans="1:2">
      <c r="A916" t="s">
        <v>3260</v>
      </c>
      <c r="B916" t="s">
        <v>3292</v>
      </c>
    </row>
    <row r="917" spans="1:2">
      <c r="A917" t="s">
        <v>3261</v>
      </c>
      <c r="B917" t="s">
        <v>3292</v>
      </c>
    </row>
    <row r="918" spans="1:2">
      <c r="A918" t="s">
        <v>3262</v>
      </c>
      <c r="B918" t="s">
        <v>3292</v>
      </c>
    </row>
    <row r="919" spans="1:2">
      <c r="A919" t="s">
        <v>3263</v>
      </c>
      <c r="B919" t="s">
        <v>3292</v>
      </c>
    </row>
    <row r="920" spans="1:2">
      <c r="A920" t="s">
        <v>3264</v>
      </c>
      <c r="B920" t="s">
        <v>3292</v>
      </c>
    </row>
    <row r="921" spans="1:2">
      <c r="A921" t="s">
        <v>3265</v>
      </c>
      <c r="B921" t="s">
        <v>3292</v>
      </c>
    </row>
    <row r="922" spans="1:2">
      <c r="A922" t="s">
        <v>3266</v>
      </c>
      <c r="B922" t="s">
        <v>3292</v>
      </c>
    </row>
    <row r="923" spans="1:2">
      <c r="A923" t="s">
        <v>3267</v>
      </c>
      <c r="B923" t="s">
        <v>3292</v>
      </c>
    </row>
    <row r="924" spans="1:2">
      <c r="A924" t="s">
        <v>3268</v>
      </c>
      <c r="B924" t="s">
        <v>3292</v>
      </c>
    </row>
    <row r="925" spans="1:2">
      <c r="A925" t="s">
        <v>3269</v>
      </c>
      <c r="B925" t="s">
        <v>3292</v>
      </c>
    </row>
    <row r="926" spans="1:2">
      <c r="A926" t="s">
        <v>3270</v>
      </c>
      <c r="B926" t="s">
        <v>3292</v>
      </c>
    </row>
    <row r="927" spans="1:2">
      <c r="A927" t="s">
        <v>3271</v>
      </c>
      <c r="B927" t="s">
        <v>3292</v>
      </c>
    </row>
    <row r="928" spans="1:2">
      <c r="A928" t="s">
        <v>3272</v>
      </c>
      <c r="B928" t="s">
        <v>3292</v>
      </c>
    </row>
    <row r="929" spans="1:2">
      <c r="A929" t="s">
        <v>3273</v>
      </c>
      <c r="B929" t="s">
        <v>3292</v>
      </c>
    </row>
    <row r="930" spans="1:2">
      <c r="A930" t="s">
        <v>3274</v>
      </c>
      <c r="B930" t="s">
        <v>3292</v>
      </c>
    </row>
    <row r="931" spans="1:2">
      <c r="A931" t="s">
        <v>3275</v>
      </c>
      <c r="B931" t="s">
        <v>3292</v>
      </c>
    </row>
    <row r="932" spans="1:2">
      <c r="A932" t="s">
        <v>3276</v>
      </c>
      <c r="B932" t="s">
        <v>3292</v>
      </c>
    </row>
    <row r="933" spans="1:2">
      <c r="A933" t="s">
        <v>3277</v>
      </c>
      <c r="B933" t="s">
        <v>3292</v>
      </c>
    </row>
    <row r="934" spans="1:2">
      <c r="A934" t="s">
        <v>3278</v>
      </c>
      <c r="B934" t="s">
        <v>3292</v>
      </c>
    </row>
    <row r="935" spans="1:2">
      <c r="A935" t="s">
        <v>3279</v>
      </c>
      <c r="B935" t="s">
        <v>3292</v>
      </c>
    </row>
    <row r="936" spans="1:2">
      <c r="A936" t="s">
        <v>3280</v>
      </c>
      <c r="B936" t="s">
        <v>3292</v>
      </c>
    </row>
    <row r="937" spans="1:2">
      <c r="A937" t="s">
        <v>3281</v>
      </c>
      <c r="B937" t="s">
        <v>3292</v>
      </c>
    </row>
    <row r="938" spans="1:2">
      <c r="A938" t="s">
        <v>3282</v>
      </c>
      <c r="B938" t="s">
        <v>3292</v>
      </c>
    </row>
    <row r="939" spans="1:2">
      <c r="A939" t="s">
        <v>3283</v>
      </c>
      <c r="B939" t="s">
        <v>3292</v>
      </c>
    </row>
    <row r="940" spans="1:2">
      <c r="A940" t="s">
        <v>3284</v>
      </c>
      <c r="B940" t="s">
        <v>3292</v>
      </c>
    </row>
    <row r="941" spans="1:2">
      <c r="A941" t="s">
        <v>3285</v>
      </c>
      <c r="B941" t="s">
        <v>3292</v>
      </c>
    </row>
    <row r="942" spans="1:2">
      <c r="A942" t="s">
        <v>3286</v>
      </c>
      <c r="B942" t="s">
        <v>3292</v>
      </c>
    </row>
    <row r="943" spans="1:2">
      <c r="A943" t="s">
        <v>3287</v>
      </c>
      <c r="B943" t="s">
        <v>3292</v>
      </c>
    </row>
    <row r="944" spans="1:2">
      <c r="A944" t="s">
        <v>3297</v>
      </c>
      <c r="B944" t="s">
        <v>3293</v>
      </c>
    </row>
    <row r="945" spans="1:2">
      <c r="A945" t="s">
        <v>3298</v>
      </c>
      <c r="B945" t="s">
        <v>3293</v>
      </c>
    </row>
    <row r="946" spans="1:2">
      <c r="A946" t="s">
        <v>3299</v>
      </c>
      <c r="B946" t="s">
        <v>3293</v>
      </c>
    </row>
    <row r="947" spans="1:2">
      <c r="A947" t="s">
        <v>3300</v>
      </c>
      <c r="B947" t="s">
        <v>3293</v>
      </c>
    </row>
    <row r="948" spans="1:2">
      <c r="A948" t="s">
        <v>3301</v>
      </c>
      <c r="B948" t="s">
        <v>3293</v>
      </c>
    </row>
    <row r="949" spans="1:2">
      <c r="A949" t="s">
        <v>3302</v>
      </c>
      <c r="B949" t="s">
        <v>3293</v>
      </c>
    </row>
    <row r="950" spans="1:2">
      <c r="A950" t="s">
        <v>3303</v>
      </c>
      <c r="B950" t="s">
        <v>3293</v>
      </c>
    </row>
    <row r="951" spans="1:2">
      <c r="A951" t="s">
        <v>3304</v>
      </c>
      <c r="B951" t="s">
        <v>3293</v>
      </c>
    </row>
    <row r="952" spans="1:2">
      <c r="A952" t="s">
        <v>3305</v>
      </c>
      <c r="B952" t="s">
        <v>3293</v>
      </c>
    </row>
    <row r="953" spans="1:2">
      <c r="A953" t="s">
        <v>3306</v>
      </c>
      <c r="B953" t="s">
        <v>3293</v>
      </c>
    </row>
    <row r="954" spans="1:2">
      <c r="A954" t="s">
        <v>3307</v>
      </c>
      <c r="B954" t="s">
        <v>3293</v>
      </c>
    </row>
    <row r="955" spans="1:2">
      <c r="A955" t="s">
        <v>3308</v>
      </c>
      <c r="B955" t="s">
        <v>3293</v>
      </c>
    </row>
    <row r="956" spans="1:2">
      <c r="A956" t="s">
        <v>3309</v>
      </c>
      <c r="B956" t="s">
        <v>3293</v>
      </c>
    </row>
    <row r="957" spans="1:2">
      <c r="A957" t="s">
        <v>3310</v>
      </c>
      <c r="B957" t="s">
        <v>3293</v>
      </c>
    </row>
    <row r="958" spans="1:2">
      <c r="A958" t="s">
        <v>3311</v>
      </c>
      <c r="B958" t="s">
        <v>3293</v>
      </c>
    </row>
    <row r="959" spans="1:2">
      <c r="A959" t="s">
        <v>3312</v>
      </c>
      <c r="B959" t="s">
        <v>3293</v>
      </c>
    </row>
    <row r="960" spans="1:2">
      <c r="A960" t="s">
        <v>3313</v>
      </c>
      <c r="B960" t="s">
        <v>3293</v>
      </c>
    </row>
    <row r="961" spans="1:2">
      <c r="A961" t="s">
        <v>3314</v>
      </c>
      <c r="B961" t="s">
        <v>3293</v>
      </c>
    </row>
    <row r="962" spans="1:2">
      <c r="A962" t="s">
        <v>3315</v>
      </c>
      <c r="B962" t="s">
        <v>3293</v>
      </c>
    </row>
    <row r="963" spans="1:2">
      <c r="A963" t="s">
        <v>3316</v>
      </c>
      <c r="B963" t="s">
        <v>3293</v>
      </c>
    </row>
    <row r="964" spans="1:2">
      <c r="A964" t="s">
        <v>3317</v>
      </c>
      <c r="B964" t="s">
        <v>3293</v>
      </c>
    </row>
    <row r="965" spans="1:2">
      <c r="A965" t="s">
        <v>3318</v>
      </c>
      <c r="B965" t="s">
        <v>3293</v>
      </c>
    </row>
    <row r="966" spans="1:2">
      <c r="A966" t="s">
        <v>3319</v>
      </c>
      <c r="B966" t="s">
        <v>3293</v>
      </c>
    </row>
    <row r="967" spans="1:2">
      <c r="A967" t="s">
        <v>3320</v>
      </c>
      <c r="B967" t="s">
        <v>3293</v>
      </c>
    </row>
    <row r="968" spans="1:2">
      <c r="A968" t="s">
        <v>3321</v>
      </c>
      <c r="B968" t="s">
        <v>3293</v>
      </c>
    </row>
    <row r="969" spans="1:2">
      <c r="A969" t="s">
        <v>3322</v>
      </c>
      <c r="B969" t="s">
        <v>3293</v>
      </c>
    </row>
    <row r="970" spans="1:2">
      <c r="A970" t="s">
        <v>3323</v>
      </c>
      <c r="B970" t="s">
        <v>3293</v>
      </c>
    </row>
    <row r="971" spans="1:2">
      <c r="A971" t="s">
        <v>3324</v>
      </c>
      <c r="B971" t="s">
        <v>3293</v>
      </c>
    </row>
    <row r="972" spans="1:2">
      <c r="A972" t="s">
        <v>3325</v>
      </c>
      <c r="B972" t="s">
        <v>3293</v>
      </c>
    </row>
    <row r="973" spans="1:2">
      <c r="A973" t="s">
        <v>3326</v>
      </c>
      <c r="B973" t="s">
        <v>3293</v>
      </c>
    </row>
    <row r="974" spans="1:2">
      <c r="A974" t="s">
        <v>3327</v>
      </c>
      <c r="B974" t="s">
        <v>3293</v>
      </c>
    </row>
    <row r="975" spans="1:2">
      <c r="A975" t="s">
        <v>3328</v>
      </c>
      <c r="B975" t="s">
        <v>3293</v>
      </c>
    </row>
    <row r="976" spans="1:2">
      <c r="A976" t="s">
        <v>3329</v>
      </c>
      <c r="B976" t="s">
        <v>3293</v>
      </c>
    </row>
    <row r="977" spans="1:2">
      <c r="A977" t="s">
        <v>3330</v>
      </c>
      <c r="B977" t="s">
        <v>3293</v>
      </c>
    </row>
    <row r="978" spans="1:2">
      <c r="A978" t="s">
        <v>3331</v>
      </c>
      <c r="B978" t="s">
        <v>3293</v>
      </c>
    </row>
    <row r="979" spans="1:2">
      <c r="A979" t="s">
        <v>3332</v>
      </c>
      <c r="B979" t="s">
        <v>3293</v>
      </c>
    </row>
    <row r="980" spans="1:2">
      <c r="A980" t="s">
        <v>3333</v>
      </c>
      <c r="B980" t="s">
        <v>3293</v>
      </c>
    </row>
    <row r="981" spans="1:2">
      <c r="A981" t="s">
        <v>3334</v>
      </c>
      <c r="B981" t="s">
        <v>3293</v>
      </c>
    </row>
    <row r="982" spans="1:2">
      <c r="A982" t="s">
        <v>3335</v>
      </c>
      <c r="B982" t="s">
        <v>3293</v>
      </c>
    </row>
    <row r="983" spans="1:2">
      <c r="A983" t="s">
        <v>3336</v>
      </c>
      <c r="B983" t="s">
        <v>3293</v>
      </c>
    </row>
    <row r="984" spans="1:2">
      <c r="A984" t="s">
        <v>3337</v>
      </c>
      <c r="B984" t="s">
        <v>3293</v>
      </c>
    </row>
    <row r="985" spans="1:2">
      <c r="A985" t="s">
        <v>3338</v>
      </c>
      <c r="B985" t="s">
        <v>3293</v>
      </c>
    </row>
    <row r="986" spans="1:2">
      <c r="A986" t="s">
        <v>3339</v>
      </c>
      <c r="B986" t="s">
        <v>3293</v>
      </c>
    </row>
    <row r="987" spans="1:2">
      <c r="A987" t="s">
        <v>3340</v>
      </c>
      <c r="B987" t="s">
        <v>3293</v>
      </c>
    </row>
    <row r="988" spans="1:2">
      <c r="A988" t="s">
        <v>3341</v>
      </c>
      <c r="B988" t="s">
        <v>3293</v>
      </c>
    </row>
    <row r="989" spans="1:2">
      <c r="A989" t="s">
        <v>3342</v>
      </c>
      <c r="B989" t="s">
        <v>3293</v>
      </c>
    </row>
    <row r="990" spans="1:2">
      <c r="A990" t="s">
        <v>3343</v>
      </c>
      <c r="B990" t="s">
        <v>3293</v>
      </c>
    </row>
    <row r="991" spans="1:2">
      <c r="A991" t="s">
        <v>3344</v>
      </c>
      <c r="B991" t="s">
        <v>3293</v>
      </c>
    </row>
    <row r="992" spans="1:2">
      <c r="A992" t="s">
        <v>3345</v>
      </c>
      <c r="B992" t="s">
        <v>3293</v>
      </c>
    </row>
    <row r="993" spans="1:2">
      <c r="A993" t="s">
        <v>3346</v>
      </c>
      <c r="B993" t="s">
        <v>3293</v>
      </c>
    </row>
    <row r="994" spans="1:2">
      <c r="A994" t="s">
        <v>3347</v>
      </c>
      <c r="B994" t="s">
        <v>3293</v>
      </c>
    </row>
    <row r="995" spans="1:2">
      <c r="A995" t="s">
        <v>3348</v>
      </c>
      <c r="B995" t="s">
        <v>3293</v>
      </c>
    </row>
    <row r="996" spans="1:2">
      <c r="A996" t="s">
        <v>3349</v>
      </c>
      <c r="B996" t="s">
        <v>3293</v>
      </c>
    </row>
    <row r="997" spans="1:2">
      <c r="A997" t="s">
        <v>3350</v>
      </c>
      <c r="B997" t="s">
        <v>3293</v>
      </c>
    </row>
    <row r="998" spans="1:2">
      <c r="A998" t="s">
        <v>3351</v>
      </c>
      <c r="B998" t="s">
        <v>3293</v>
      </c>
    </row>
    <row r="999" spans="1:2">
      <c r="A999" t="s">
        <v>3352</v>
      </c>
      <c r="B999" t="s">
        <v>3293</v>
      </c>
    </row>
    <row r="1000" spans="1:2">
      <c r="A1000" t="s">
        <v>3353</v>
      </c>
      <c r="B1000" t="s">
        <v>3293</v>
      </c>
    </row>
    <row r="1001" spans="1:2">
      <c r="A1001" t="s">
        <v>3354</v>
      </c>
      <c r="B1001" t="s">
        <v>3293</v>
      </c>
    </row>
    <row r="1002" spans="1:2">
      <c r="A1002" t="s">
        <v>3355</v>
      </c>
      <c r="B1002" t="s">
        <v>3293</v>
      </c>
    </row>
    <row r="1003" spans="1:2">
      <c r="A1003" t="s">
        <v>3356</v>
      </c>
      <c r="B1003" t="s">
        <v>3293</v>
      </c>
    </row>
    <row r="1004" spans="1:2">
      <c r="A1004" t="s">
        <v>3357</v>
      </c>
      <c r="B1004" t="s">
        <v>3293</v>
      </c>
    </row>
    <row r="1005" spans="1:2">
      <c r="A1005" t="s">
        <v>3358</v>
      </c>
      <c r="B1005" t="s">
        <v>3293</v>
      </c>
    </row>
    <row r="1006" spans="1:2">
      <c r="A1006" t="s">
        <v>3359</v>
      </c>
      <c r="B1006" t="s">
        <v>3293</v>
      </c>
    </row>
    <row r="1007" spans="1:2">
      <c r="A1007" t="s">
        <v>3360</v>
      </c>
      <c r="B1007" t="s">
        <v>3293</v>
      </c>
    </row>
    <row r="1008" spans="1:2">
      <c r="A1008" t="s">
        <v>3361</v>
      </c>
      <c r="B1008" t="s">
        <v>3293</v>
      </c>
    </row>
    <row r="1009" spans="1:2">
      <c r="A1009" t="s">
        <v>3362</v>
      </c>
      <c r="B1009" t="s">
        <v>3293</v>
      </c>
    </row>
    <row r="1010" spans="1:2">
      <c r="A1010" t="s">
        <v>3363</v>
      </c>
      <c r="B1010" t="s">
        <v>3293</v>
      </c>
    </row>
    <row r="1011" spans="1:2">
      <c r="A1011" t="s">
        <v>3364</v>
      </c>
      <c r="B1011" t="s">
        <v>3293</v>
      </c>
    </row>
    <row r="1012" spans="1:2">
      <c r="A1012" t="s">
        <v>3365</v>
      </c>
      <c r="B1012" t="s">
        <v>3293</v>
      </c>
    </row>
    <row r="1013" spans="1:2">
      <c r="A1013" t="s">
        <v>3366</v>
      </c>
      <c r="B1013" t="s">
        <v>3293</v>
      </c>
    </row>
    <row r="1014" spans="1:2">
      <c r="A1014" t="s">
        <v>3367</v>
      </c>
      <c r="B1014" t="s">
        <v>3293</v>
      </c>
    </row>
    <row r="1015" spans="1:2">
      <c r="A1015" t="s">
        <v>3368</v>
      </c>
      <c r="B1015" t="s">
        <v>3293</v>
      </c>
    </row>
    <row r="1016" spans="1:2">
      <c r="A1016" t="s">
        <v>3369</v>
      </c>
      <c r="B1016" t="s">
        <v>3293</v>
      </c>
    </row>
    <row r="1017" spans="1:2">
      <c r="A1017" t="s">
        <v>3370</v>
      </c>
      <c r="B1017" t="s">
        <v>3293</v>
      </c>
    </row>
    <row r="1018" spans="1:2">
      <c r="A1018" t="s">
        <v>3371</v>
      </c>
      <c r="B1018" t="s">
        <v>3293</v>
      </c>
    </row>
    <row r="1019" spans="1:2">
      <c r="A1019" t="s">
        <v>3372</v>
      </c>
      <c r="B1019" t="s">
        <v>3293</v>
      </c>
    </row>
    <row r="1020" spans="1:2">
      <c r="A1020" t="s">
        <v>3373</v>
      </c>
      <c r="B1020" t="s">
        <v>3293</v>
      </c>
    </row>
    <row r="1021" spans="1:2">
      <c r="A1021" t="s">
        <v>3374</v>
      </c>
      <c r="B1021" t="s">
        <v>3293</v>
      </c>
    </row>
    <row r="1022" spans="1:2">
      <c r="A1022" t="s">
        <v>3375</v>
      </c>
      <c r="B1022" t="s">
        <v>3293</v>
      </c>
    </row>
    <row r="1023" spans="1:2">
      <c r="A1023" t="s">
        <v>3376</v>
      </c>
      <c r="B1023" t="s">
        <v>3293</v>
      </c>
    </row>
    <row r="1024" spans="1:2">
      <c r="A1024" t="s">
        <v>3377</v>
      </c>
      <c r="B1024" t="s">
        <v>3293</v>
      </c>
    </row>
    <row r="1025" spans="1:2">
      <c r="A1025" t="s">
        <v>3378</v>
      </c>
      <c r="B1025" t="s">
        <v>3293</v>
      </c>
    </row>
    <row r="1026" spans="1:2">
      <c r="A1026" t="s">
        <v>3379</v>
      </c>
      <c r="B1026" t="s">
        <v>3293</v>
      </c>
    </row>
    <row r="1027" spans="1:2">
      <c r="A1027" t="s">
        <v>3380</v>
      </c>
      <c r="B1027" t="s">
        <v>3293</v>
      </c>
    </row>
    <row r="1028" spans="1:2">
      <c r="A1028" t="s">
        <v>3381</v>
      </c>
      <c r="B1028" t="s">
        <v>3293</v>
      </c>
    </row>
    <row r="1029" spans="1:2">
      <c r="A1029" t="s">
        <v>3382</v>
      </c>
      <c r="B1029" t="s">
        <v>3293</v>
      </c>
    </row>
    <row r="1030" spans="1:2">
      <c r="A1030" t="s">
        <v>3383</v>
      </c>
      <c r="B1030" t="s">
        <v>3293</v>
      </c>
    </row>
    <row r="1031" spans="1:2">
      <c r="A1031" t="s">
        <v>3384</v>
      </c>
      <c r="B1031" t="s">
        <v>3293</v>
      </c>
    </row>
    <row r="1032" spans="1:2">
      <c r="A1032" t="s">
        <v>3385</v>
      </c>
      <c r="B1032" t="s">
        <v>3293</v>
      </c>
    </row>
    <row r="1033" spans="1:2">
      <c r="A1033" t="s">
        <v>3386</v>
      </c>
      <c r="B1033" t="s">
        <v>3293</v>
      </c>
    </row>
    <row r="1034" spans="1:2">
      <c r="A1034" t="s">
        <v>3387</v>
      </c>
      <c r="B1034" t="s">
        <v>3293</v>
      </c>
    </row>
    <row r="1035" spans="1:2">
      <c r="A1035" t="s">
        <v>3388</v>
      </c>
      <c r="B1035" t="s">
        <v>3293</v>
      </c>
    </row>
    <row r="1036" spans="1:2">
      <c r="A1036" t="s">
        <v>3389</v>
      </c>
      <c r="B1036" t="s">
        <v>3293</v>
      </c>
    </row>
    <row r="1037" spans="1:2">
      <c r="A1037" t="s">
        <v>3390</v>
      </c>
      <c r="B1037" t="s">
        <v>3293</v>
      </c>
    </row>
    <row r="1038" spans="1:2">
      <c r="A1038" t="s">
        <v>3391</v>
      </c>
      <c r="B1038" t="s">
        <v>3293</v>
      </c>
    </row>
    <row r="1039" spans="1:2">
      <c r="A1039" t="s">
        <v>3392</v>
      </c>
      <c r="B1039" t="s">
        <v>3293</v>
      </c>
    </row>
    <row r="1040" spans="1:2">
      <c r="A1040" t="s">
        <v>3393</v>
      </c>
      <c r="B1040" t="s">
        <v>3293</v>
      </c>
    </row>
    <row r="1041" spans="1:2">
      <c r="A1041" t="s">
        <v>3394</v>
      </c>
      <c r="B1041" t="s">
        <v>3293</v>
      </c>
    </row>
    <row r="1042" spans="1:2">
      <c r="A1042" t="s">
        <v>3395</v>
      </c>
      <c r="B1042" t="s">
        <v>3293</v>
      </c>
    </row>
    <row r="1043" spans="1:2">
      <c r="A1043" t="s">
        <v>3396</v>
      </c>
      <c r="B1043" t="s">
        <v>3293</v>
      </c>
    </row>
    <row r="1044" spans="1:2">
      <c r="A1044" t="s">
        <v>3397</v>
      </c>
      <c r="B1044" t="s">
        <v>3293</v>
      </c>
    </row>
    <row r="1045" spans="1:2">
      <c r="A1045" t="s">
        <v>3398</v>
      </c>
      <c r="B1045" t="s">
        <v>3293</v>
      </c>
    </row>
    <row r="1046" spans="1:2">
      <c r="A1046" t="s">
        <v>3399</v>
      </c>
      <c r="B1046" t="s">
        <v>3293</v>
      </c>
    </row>
    <row r="1047" spans="1:2">
      <c r="A1047" t="s">
        <v>3400</v>
      </c>
      <c r="B1047" t="s">
        <v>3293</v>
      </c>
    </row>
    <row r="1048" spans="1:2">
      <c r="A1048" t="s">
        <v>3401</v>
      </c>
      <c r="B1048" t="s">
        <v>3293</v>
      </c>
    </row>
    <row r="1049" spans="1:2">
      <c r="A1049" t="s">
        <v>3402</v>
      </c>
      <c r="B1049" t="s">
        <v>3293</v>
      </c>
    </row>
    <row r="1050" spans="1:2">
      <c r="A1050" t="s">
        <v>3403</v>
      </c>
      <c r="B1050" t="s">
        <v>3293</v>
      </c>
    </row>
    <row r="1051" spans="1:2">
      <c r="A1051" t="s">
        <v>3404</v>
      </c>
      <c r="B1051" t="s">
        <v>3293</v>
      </c>
    </row>
    <row r="1052" spans="1:2">
      <c r="A1052" t="s">
        <v>3405</v>
      </c>
      <c r="B1052" t="s">
        <v>3293</v>
      </c>
    </row>
    <row r="1053" spans="1:2">
      <c r="A1053" t="s">
        <v>3406</v>
      </c>
      <c r="B1053" t="s">
        <v>3293</v>
      </c>
    </row>
    <row r="1054" spans="1:2">
      <c r="A1054" t="s">
        <v>3407</v>
      </c>
      <c r="B1054" t="s">
        <v>3293</v>
      </c>
    </row>
    <row r="1055" spans="1:2">
      <c r="A1055" t="s">
        <v>3408</v>
      </c>
      <c r="B1055" t="s">
        <v>3293</v>
      </c>
    </row>
    <row r="1056" spans="1:2">
      <c r="A1056" t="s">
        <v>3409</v>
      </c>
      <c r="B1056" t="s">
        <v>3293</v>
      </c>
    </row>
    <row r="1057" spans="1:2">
      <c r="A1057" t="s">
        <v>3410</v>
      </c>
      <c r="B1057" t="s">
        <v>3293</v>
      </c>
    </row>
    <row r="1058" spans="1:2">
      <c r="A1058" t="s">
        <v>3411</v>
      </c>
      <c r="B1058" t="s">
        <v>3293</v>
      </c>
    </row>
    <row r="1059" spans="1:2">
      <c r="A1059" t="s">
        <v>3412</v>
      </c>
      <c r="B1059" t="s">
        <v>3293</v>
      </c>
    </row>
    <row r="1060" spans="1:2">
      <c r="A1060" t="s">
        <v>3413</v>
      </c>
      <c r="B1060" t="s">
        <v>3293</v>
      </c>
    </row>
    <row r="1061" spans="1:2">
      <c r="A1061" t="s">
        <v>3414</v>
      </c>
      <c r="B1061" t="s">
        <v>3293</v>
      </c>
    </row>
    <row r="1062" spans="1:2">
      <c r="A1062" t="s">
        <v>3415</v>
      </c>
      <c r="B1062" t="s">
        <v>3293</v>
      </c>
    </row>
    <row r="1063" spans="1:2">
      <c r="A1063" t="s">
        <v>3416</v>
      </c>
      <c r="B1063" t="s">
        <v>3293</v>
      </c>
    </row>
    <row r="1064" spans="1:2">
      <c r="A1064" t="s">
        <v>3417</v>
      </c>
      <c r="B1064" t="s">
        <v>3293</v>
      </c>
    </row>
    <row r="1065" spans="1:2">
      <c r="A1065" t="s">
        <v>3418</v>
      </c>
      <c r="B1065" t="s">
        <v>3293</v>
      </c>
    </row>
    <row r="1066" spans="1:2">
      <c r="A1066" t="s">
        <v>3419</v>
      </c>
      <c r="B1066" t="s">
        <v>3293</v>
      </c>
    </row>
    <row r="1067" spans="1:2">
      <c r="A1067" t="s">
        <v>3420</v>
      </c>
      <c r="B1067" t="s">
        <v>3293</v>
      </c>
    </row>
    <row r="1068" spans="1:2">
      <c r="A1068" t="s">
        <v>3421</v>
      </c>
      <c r="B1068" t="s">
        <v>3293</v>
      </c>
    </row>
    <row r="1069" spans="1:2">
      <c r="A1069" t="s">
        <v>3422</v>
      </c>
      <c r="B1069" t="s">
        <v>3293</v>
      </c>
    </row>
    <row r="1070" spans="1:2">
      <c r="A1070" t="s">
        <v>3423</v>
      </c>
      <c r="B1070" t="s">
        <v>3293</v>
      </c>
    </row>
    <row r="1071" spans="1:2">
      <c r="A1071" t="s">
        <v>3424</v>
      </c>
      <c r="B1071" t="s">
        <v>3293</v>
      </c>
    </row>
    <row r="1072" spans="1:2">
      <c r="A1072" t="s">
        <v>3425</v>
      </c>
      <c r="B1072" t="s">
        <v>3293</v>
      </c>
    </row>
    <row r="1073" spans="1:2">
      <c r="A1073" t="s">
        <v>3426</v>
      </c>
      <c r="B1073" t="s">
        <v>3293</v>
      </c>
    </row>
    <row r="1074" spans="1:2">
      <c r="A1074" t="s">
        <v>3427</v>
      </c>
      <c r="B1074" t="s">
        <v>3293</v>
      </c>
    </row>
    <row r="1075" spans="1:2">
      <c r="A1075" t="s">
        <v>3428</v>
      </c>
      <c r="B1075" t="s">
        <v>3293</v>
      </c>
    </row>
    <row r="1076" spans="1:2">
      <c r="A1076" t="s">
        <v>3429</v>
      </c>
      <c r="B1076" t="s">
        <v>3293</v>
      </c>
    </row>
    <row r="1077" spans="1:2">
      <c r="A1077" t="s">
        <v>3430</v>
      </c>
      <c r="B1077" t="s">
        <v>3293</v>
      </c>
    </row>
    <row r="1078" spans="1:2">
      <c r="A1078" t="s">
        <v>3431</v>
      </c>
      <c r="B1078" t="s">
        <v>3293</v>
      </c>
    </row>
    <row r="1079" spans="1:2">
      <c r="A1079" t="s">
        <v>3432</v>
      </c>
      <c r="B1079" t="s">
        <v>3293</v>
      </c>
    </row>
    <row r="1080" spans="1:2">
      <c r="A1080" t="s">
        <v>3433</v>
      </c>
      <c r="B1080" t="s">
        <v>3293</v>
      </c>
    </row>
    <row r="1081" spans="1:2">
      <c r="A1081" t="s">
        <v>3434</v>
      </c>
      <c r="B1081" t="s">
        <v>3293</v>
      </c>
    </row>
    <row r="1082" spans="1:2">
      <c r="A1082" t="s">
        <v>3435</v>
      </c>
      <c r="B1082" t="s">
        <v>3293</v>
      </c>
    </row>
    <row r="1083" spans="1:2">
      <c r="A1083" t="s">
        <v>3436</v>
      </c>
      <c r="B1083" t="s">
        <v>3293</v>
      </c>
    </row>
    <row r="1084" spans="1:2">
      <c r="A1084" t="s">
        <v>3437</v>
      </c>
      <c r="B1084" t="s">
        <v>3293</v>
      </c>
    </row>
    <row r="1085" spans="1:2">
      <c r="A1085" t="s">
        <v>3438</v>
      </c>
      <c r="B1085" t="s">
        <v>3293</v>
      </c>
    </row>
    <row r="1086" spans="1:2">
      <c r="A1086" t="s">
        <v>3439</v>
      </c>
      <c r="B1086" t="s">
        <v>3293</v>
      </c>
    </row>
    <row r="1087" spans="1:2">
      <c r="A1087" t="s">
        <v>3440</v>
      </c>
      <c r="B1087" t="s">
        <v>3293</v>
      </c>
    </row>
    <row r="1088" spans="1:2">
      <c r="A1088" t="s">
        <v>3441</v>
      </c>
      <c r="B1088" t="s">
        <v>3293</v>
      </c>
    </row>
    <row r="1089" spans="1:2">
      <c r="A1089" t="s">
        <v>3442</v>
      </c>
      <c r="B1089" t="s">
        <v>3293</v>
      </c>
    </row>
    <row r="1090" spans="1:2">
      <c r="A1090" t="s">
        <v>3443</v>
      </c>
      <c r="B1090" t="s">
        <v>3293</v>
      </c>
    </row>
    <row r="1091" spans="1:2">
      <c r="A1091" t="s">
        <v>3444</v>
      </c>
      <c r="B1091" t="s">
        <v>3293</v>
      </c>
    </row>
    <row r="1092" spans="1:2">
      <c r="A1092" t="s">
        <v>3445</v>
      </c>
      <c r="B1092" t="s">
        <v>3293</v>
      </c>
    </row>
    <row r="1093" spans="1:2">
      <c r="A1093" t="s">
        <v>3446</v>
      </c>
      <c r="B1093" t="s">
        <v>3293</v>
      </c>
    </row>
    <row r="1094" spans="1:2">
      <c r="A1094" t="s">
        <v>3447</v>
      </c>
      <c r="B1094" t="s">
        <v>3293</v>
      </c>
    </row>
    <row r="1095" spans="1:2">
      <c r="A1095" t="s">
        <v>3448</v>
      </c>
      <c r="B1095" t="s">
        <v>3293</v>
      </c>
    </row>
    <row r="1096" spans="1:2">
      <c r="A1096" t="s">
        <v>3449</v>
      </c>
      <c r="B1096" t="s">
        <v>3293</v>
      </c>
    </row>
    <row r="1097" spans="1:2">
      <c r="A1097" t="s">
        <v>3450</v>
      </c>
      <c r="B1097" t="s">
        <v>3293</v>
      </c>
    </row>
    <row r="1098" spans="1:2">
      <c r="A1098" t="s">
        <v>3451</v>
      </c>
      <c r="B1098" t="s">
        <v>3293</v>
      </c>
    </row>
    <row r="1099" spans="1:2">
      <c r="A1099" t="s">
        <v>3452</v>
      </c>
      <c r="B1099" t="s">
        <v>3293</v>
      </c>
    </row>
    <row r="1100" spans="1:2">
      <c r="A1100" t="s">
        <v>3453</v>
      </c>
      <c r="B1100" t="s">
        <v>3293</v>
      </c>
    </row>
    <row r="1101" spans="1:2">
      <c r="A1101" t="s">
        <v>3454</v>
      </c>
      <c r="B1101" t="s">
        <v>3293</v>
      </c>
    </row>
    <row r="1102" spans="1:2">
      <c r="A1102" t="s">
        <v>3455</v>
      </c>
      <c r="B1102" t="s">
        <v>3293</v>
      </c>
    </row>
    <row r="1103" spans="1:2">
      <c r="A1103" t="s">
        <v>3456</v>
      </c>
      <c r="B1103" t="s">
        <v>3293</v>
      </c>
    </row>
    <row r="1104" spans="1:2">
      <c r="A1104" t="s">
        <v>3457</v>
      </c>
      <c r="B1104" t="s">
        <v>3293</v>
      </c>
    </row>
    <row r="1105" spans="1:2">
      <c r="A1105" t="s">
        <v>3458</v>
      </c>
      <c r="B1105" t="s">
        <v>3293</v>
      </c>
    </row>
    <row r="1106" spans="1:2">
      <c r="A1106" t="s">
        <v>3459</v>
      </c>
      <c r="B1106" t="s">
        <v>3293</v>
      </c>
    </row>
    <row r="1107" spans="1:2">
      <c r="A1107" t="s">
        <v>3460</v>
      </c>
      <c r="B1107" t="s">
        <v>3293</v>
      </c>
    </row>
    <row r="1108" spans="1:2">
      <c r="A1108" t="s">
        <v>3461</v>
      </c>
      <c r="B1108" t="s">
        <v>3293</v>
      </c>
    </row>
    <row r="1109" spans="1:2">
      <c r="A1109" t="s">
        <v>3462</v>
      </c>
      <c r="B1109" t="s">
        <v>3293</v>
      </c>
    </row>
    <row r="1110" spans="1:2">
      <c r="A1110" t="s">
        <v>3463</v>
      </c>
      <c r="B1110" t="s">
        <v>3293</v>
      </c>
    </row>
    <row r="1111" spans="1:2">
      <c r="A1111" t="s">
        <v>3464</v>
      </c>
      <c r="B1111" t="s">
        <v>3293</v>
      </c>
    </row>
    <row r="1112" spans="1:2">
      <c r="A1112" t="s">
        <v>3465</v>
      </c>
      <c r="B1112" t="s">
        <v>3293</v>
      </c>
    </row>
    <row r="1113" spans="1:2">
      <c r="A1113" t="s">
        <v>3466</v>
      </c>
      <c r="B1113" t="s">
        <v>3293</v>
      </c>
    </row>
    <row r="1114" spans="1:2">
      <c r="A1114" t="s">
        <v>3467</v>
      </c>
      <c r="B1114" t="s">
        <v>3293</v>
      </c>
    </row>
    <row r="1115" spans="1:2">
      <c r="A1115" t="s">
        <v>3468</v>
      </c>
      <c r="B1115" t="s">
        <v>3293</v>
      </c>
    </row>
    <row r="1116" spans="1:2">
      <c r="A1116" t="s">
        <v>3469</v>
      </c>
      <c r="B1116" t="s">
        <v>3293</v>
      </c>
    </row>
    <row r="1117" spans="1:2">
      <c r="A1117" t="s">
        <v>3470</v>
      </c>
      <c r="B1117" t="s">
        <v>3293</v>
      </c>
    </row>
    <row r="1118" spans="1:2">
      <c r="A1118" t="s">
        <v>3471</v>
      </c>
      <c r="B1118" t="s">
        <v>3293</v>
      </c>
    </row>
    <row r="1119" spans="1:2">
      <c r="A1119" t="s">
        <v>3472</v>
      </c>
      <c r="B1119" t="s">
        <v>3293</v>
      </c>
    </row>
    <row r="1120" spans="1:2">
      <c r="A1120" t="s">
        <v>3473</v>
      </c>
      <c r="B1120" t="s">
        <v>3293</v>
      </c>
    </row>
    <row r="1121" spans="1:2">
      <c r="A1121" t="s">
        <v>3474</v>
      </c>
      <c r="B1121" t="s">
        <v>3293</v>
      </c>
    </row>
    <row r="1122" spans="1:2">
      <c r="A1122" t="s">
        <v>3475</v>
      </c>
      <c r="B1122" t="s">
        <v>3293</v>
      </c>
    </row>
    <row r="1123" spans="1:2">
      <c r="A1123" t="s">
        <v>3476</v>
      </c>
      <c r="B1123" t="s">
        <v>3293</v>
      </c>
    </row>
    <row r="1124" spans="1:2">
      <c r="A1124" t="s">
        <v>3477</v>
      </c>
      <c r="B1124" t="s">
        <v>3293</v>
      </c>
    </row>
    <row r="1125" spans="1:2">
      <c r="A1125" t="s">
        <v>3478</v>
      </c>
      <c r="B1125" t="s">
        <v>3293</v>
      </c>
    </row>
    <row r="1126" spans="1:2">
      <c r="A1126" t="s">
        <v>3479</v>
      </c>
      <c r="B1126" t="s">
        <v>3293</v>
      </c>
    </row>
    <row r="1127" spans="1:2">
      <c r="A1127" t="s">
        <v>3480</v>
      </c>
      <c r="B1127" t="s">
        <v>3293</v>
      </c>
    </row>
    <row r="1128" spans="1:2">
      <c r="A1128" t="s">
        <v>3481</v>
      </c>
      <c r="B1128" t="s">
        <v>3293</v>
      </c>
    </row>
    <row r="1129" spans="1:2">
      <c r="A1129" t="s">
        <v>3482</v>
      </c>
      <c r="B1129" t="s">
        <v>3293</v>
      </c>
    </row>
    <row r="1130" spans="1:2">
      <c r="A1130" t="s">
        <v>3483</v>
      </c>
      <c r="B1130" t="s">
        <v>3293</v>
      </c>
    </row>
    <row r="1131" spans="1:2">
      <c r="A1131" t="s">
        <v>3484</v>
      </c>
      <c r="B1131" t="s">
        <v>3293</v>
      </c>
    </row>
    <row r="1132" spans="1:2">
      <c r="A1132" t="s">
        <v>3485</v>
      </c>
      <c r="B1132" t="s">
        <v>3293</v>
      </c>
    </row>
    <row r="1133" spans="1:2">
      <c r="A1133" t="s">
        <v>3486</v>
      </c>
      <c r="B1133" t="s">
        <v>3293</v>
      </c>
    </row>
    <row r="1134" spans="1:2">
      <c r="A1134" t="s">
        <v>3487</v>
      </c>
      <c r="B1134" t="s">
        <v>3293</v>
      </c>
    </row>
    <row r="1135" spans="1:2">
      <c r="A1135" t="s">
        <v>3488</v>
      </c>
      <c r="B1135" t="s">
        <v>3293</v>
      </c>
    </row>
    <row r="1136" spans="1:2">
      <c r="A1136" t="s">
        <v>3489</v>
      </c>
      <c r="B1136" t="s">
        <v>3293</v>
      </c>
    </row>
    <row r="1137" spans="1:2">
      <c r="A1137" t="s">
        <v>3490</v>
      </c>
      <c r="B1137" t="s">
        <v>3293</v>
      </c>
    </row>
    <row r="1138" spans="1:2">
      <c r="A1138" t="s">
        <v>3491</v>
      </c>
      <c r="B1138" t="s">
        <v>3293</v>
      </c>
    </row>
    <row r="1139" spans="1:2">
      <c r="A1139" t="s">
        <v>3492</v>
      </c>
      <c r="B1139" t="s">
        <v>3293</v>
      </c>
    </row>
    <row r="1140" spans="1:2">
      <c r="A1140" t="s">
        <v>3493</v>
      </c>
      <c r="B1140" t="s">
        <v>3293</v>
      </c>
    </row>
    <row r="1141" spans="1:2">
      <c r="A1141" t="s">
        <v>3494</v>
      </c>
      <c r="B1141" t="s">
        <v>3293</v>
      </c>
    </row>
    <row r="1142" spans="1:2">
      <c r="A1142" t="s">
        <v>3495</v>
      </c>
      <c r="B1142" t="s">
        <v>3293</v>
      </c>
    </row>
    <row r="1143" spans="1:2">
      <c r="A1143" t="s">
        <v>3496</v>
      </c>
      <c r="B1143" t="s">
        <v>3293</v>
      </c>
    </row>
    <row r="1144" spans="1:2">
      <c r="A1144" t="s">
        <v>3497</v>
      </c>
      <c r="B1144" t="s">
        <v>3293</v>
      </c>
    </row>
    <row r="1145" spans="1:2">
      <c r="A1145" t="s">
        <v>3498</v>
      </c>
      <c r="B1145" t="s">
        <v>3293</v>
      </c>
    </row>
    <row r="1146" spans="1:2">
      <c r="A1146" t="s">
        <v>3499</v>
      </c>
      <c r="B1146" t="s">
        <v>3293</v>
      </c>
    </row>
    <row r="1147" spans="1:2">
      <c r="A1147" t="s">
        <v>3500</v>
      </c>
      <c r="B1147" t="s">
        <v>3293</v>
      </c>
    </row>
    <row r="1148" spans="1:2">
      <c r="A1148" t="s">
        <v>3501</v>
      </c>
      <c r="B1148" t="s">
        <v>3293</v>
      </c>
    </row>
    <row r="1149" spans="1:2">
      <c r="A1149" t="s">
        <v>3502</v>
      </c>
      <c r="B1149" t="s">
        <v>3293</v>
      </c>
    </row>
    <row r="1150" spans="1:2">
      <c r="A1150" t="s">
        <v>3503</v>
      </c>
      <c r="B1150" t="s">
        <v>3293</v>
      </c>
    </row>
    <row r="1151" spans="1:2">
      <c r="A1151" t="s">
        <v>3504</v>
      </c>
      <c r="B1151" t="s">
        <v>3293</v>
      </c>
    </row>
    <row r="1152" spans="1:2">
      <c r="A1152" t="s">
        <v>3505</v>
      </c>
      <c r="B1152" t="s">
        <v>3293</v>
      </c>
    </row>
    <row r="1153" spans="1:2">
      <c r="A1153" t="s">
        <v>3506</v>
      </c>
      <c r="B1153" t="s">
        <v>3293</v>
      </c>
    </row>
    <row r="1154" spans="1:2">
      <c r="A1154" t="s">
        <v>3507</v>
      </c>
      <c r="B1154" t="s">
        <v>3293</v>
      </c>
    </row>
    <row r="1155" spans="1:2">
      <c r="A1155" t="s">
        <v>3508</v>
      </c>
      <c r="B1155" t="s">
        <v>3293</v>
      </c>
    </row>
    <row r="1156" spans="1:2">
      <c r="A1156" t="s">
        <v>3509</v>
      </c>
      <c r="B1156" t="s">
        <v>3293</v>
      </c>
    </row>
    <row r="1157" spans="1:2">
      <c r="A1157" t="s">
        <v>3510</v>
      </c>
      <c r="B1157" t="s">
        <v>3293</v>
      </c>
    </row>
    <row r="1158" spans="1:2">
      <c r="A1158" t="s">
        <v>3511</v>
      </c>
      <c r="B1158" t="s">
        <v>3293</v>
      </c>
    </row>
    <row r="1159" spans="1:2">
      <c r="A1159" t="s">
        <v>3512</v>
      </c>
      <c r="B1159" t="s">
        <v>3293</v>
      </c>
    </row>
    <row r="1160" spans="1:2">
      <c r="A1160" t="s">
        <v>3513</v>
      </c>
      <c r="B1160" t="s">
        <v>3293</v>
      </c>
    </row>
    <row r="1161" spans="1:2">
      <c r="A1161" t="s">
        <v>3514</v>
      </c>
      <c r="B1161" t="s">
        <v>3293</v>
      </c>
    </row>
    <row r="1162" spans="1:2">
      <c r="A1162" t="s">
        <v>3499</v>
      </c>
      <c r="B1162" t="s">
        <v>3293</v>
      </c>
    </row>
    <row r="1163" spans="1:2">
      <c r="A1163" t="s">
        <v>3515</v>
      </c>
      <c r="B1163" t="s">
        <v>3293</v>
      </c>
    </row>
    <row r="1164" spans="1:2">
      <c r="A1164" t="s">
        <v>3516</v>
      </c>
      <c r="B1164" t="s">
        <v>3293</v>
      </c>
    </row>
    <row r="1165" spans="1:2">
      <c r="A1165" t="s">
        <v>3517</v>
      </c>
      <c r="B1165" t="s">
        <v>3293</v>
      </c>
    </row>
    <row r="1166" spans="1:2">
      <c r="A1166" t="s">
        <v>3518</v>
      </c>
      <c r="B1166" t="s">
        <v>3293</v>
      </c>
    </row>
    <row r="1167" spans="1:2">
      <c r="A1167" t="s">
        <v>3519</v>
      </c>
      <c r="B1167" t="s">
        <v>3293</v>
      </c>
    </row>
    <row r="1168" spans="1:2">
      <c r="A1168" t="s">
        <v>3520</v>
      </c>
      <c r="B1168" t="s">
        <v>3293</v>
      </c>
    </row>
    <row r="1169" spans="1:2">
      <c r="A1169" t="s">
        <v>3521</v>
      </c>
      <c r="B1169" t="s">
        <v>3293</v>
      </c>
    </row>
    <row r="1170" spans="1:2">
      <c r="A1170" t="s">
        <v>3522</v>
      </c>
      <c r="B1170" t="s">
        <v>3293</v>
      </c>
    </row>
    <row r="1171" spans="1:2">
      <c r="A1171" t="s">
        <v>3523</v>
      </c>
      <c r="B1171" t="s">
        <v>3293</v>
      </c>
    </row>
    <row r="1172" spans="1:2">
      <c r="A1172" t="s">
        <v>3524</v>
      </c>
      <c r="B1172" t="s">
        <v>3293</v>
      </c>
    </row>
    <row r="1173" spans="1:2">
      <c r="A1173" t="s">
        <v>3525</v>
      </c>
      <c r="B1173" t="s">
        <v>3293</v>
      </c>
    </row>
    <row r="1174" spans="1:2">
      <c r="A1174" t="s">
        <v>3526</v>
      </c>
      <c r="B1174" t="s">
        <v>3293</v>
      </c>
    </row>
    <row r="1175" spans="1:2">
      <c r="A1175" t="s">
        <v>3527</v>
      </c>
      <c r="B1175" t="s">
        <v>3293</v>
      </c>
    </row>
    <row r="1176" spans="1:2">
      <c r="A1176" t="s">
        <v>3528</v>
      </c>
      <c r="B1176" t="s">
        <v>3293</v>
      </c>
    </row>
    <row r="1177" spans="1:2">
      <c r="A1177" t="s">
        <v>3529</v>
      </c>
      <c r="B1177" t="s">
        <v>3293</v>
      </c>
    </row>
    <row r="1178" spans="1:2">
      <c r="A1178" t="s">
        <v>3530</v>
      </c>
      <c r="B1178" t="s">
        <v>3293</v>
      </c>
    </row>
    <row r="1179" spans="1:2">
      <c r="A1179" t="s">
        <v>3531</v>
      </c>
      <c r="B1179" t="s">
        <v>3293</v>
      </c>
    </row>
    <row r="1180" spans="1:2">
      <c r="A1180" t="s">
        <v>3532</v>
      </c>
      <c r="B1180" t="s">
        <v>3293</v>
      </c>
    </row>
    <row r="1181" spans="1:2">
      <c r="A1181" t="s">
        <v>3533</v>
      </c>
      <c r="B1181" t="s">
        <v>3293</v>
      </c>
    </row>
    <row r="1182" spans="1:2">
      <c r="A1182" t="s">
        <v>3534</v>
      </c>
      <c r="B1182" t="s">
        <v>3293</v>
      </c>
    </row>
    <row r="1183" spans="1:2">
      <c r="A1183" t="s">
        <v>3535</v>
      </c>
      <c r="B1183" t="s">
        <v>3293</v>
      </c>
    </row>
    <row r="1184" spans="1:2">
      <c r="A1184" t="s">
        <v>3536</v>
      </c>
      <c r="B1184" t="s">
        <v>3293</v>
      </c>
    </row>
    <row r="1185" spans="1:2">
      <c r="A1185" t="s">
        <v>3537</v>
      </c>
      <c r="B1185" t="s">
        <v>3293</v>
      </c>
    </row>
    <row r="1186" spans="1:2">
      <c r="A1186" t="s">
        <v>3500</v>
      </c>
      <c r="B1186" t="s">
        <v>3293</v>
      </c>
    </row>
    <row r="1187" spans="1:2">
      <c r="A1187" t="s">
        <v>3538</v>
      </c>
      <c r="B1187" t="s">
        <v>3293</v>
      </c>
    </row>
    <row r="1188" spans="1:2">
      <c r="A1188" t="s">
        <v>3539</v>
      </c>
      <c r="B1188" t="s">
        <v>3293</v>
      </c>
    </row>
    <row r="1189" spans="1:2">
      <c r="A1189" t="s">
        <v>3540</v>
      </c>
      <c r="B1189" t="s">
        <v>3293</v>
      </c>
    </row>
    <row r="1190" spans="1:2">
      <c r="A1190" t="s">
        <v>3541</v>
      </c>
      <c r="B1190" t="s">
        <v>3293</v>
      </c>
    </row>
    <row r="1191" spans="1:2">
      <c r="A1191" t="s">
        <v>3542</v>
      </c>
      <c r="B1191" t="s">
        <v>3293</v>
      </c>
    </row>
    <row r="1192" spans="1:2">
      <c r="A1192" t="s">
        <v>3543</v>
      </c>
      <c r="B1192" t="s">
        <v>3293</v>
      </c>
    </row>
    <row r="1193" spans="1:2">
      <c r="A1193" t="s">
        <v>3544</v>
      </c>
      <c r="B1193" t="s">
        <v>3293</v>
      </c>
    </row>
    <row r="1194" spans="1:2">
      <c r="A1194" t="s">
        <v>3545</v>
      </c>
      <c r="B1194" t="s">
        <v>3293</v>
      </c>
    </row>
    <row r="1195" spans="1:2">
      <c r="A1195" t="s">
        <v>3546</v>
      </c>
      <c r="B1195" t="s">
        <v>3293</v>
      </c>
    </row>
    <row r="1196" spans="1:2">
      <c r="A1196" t="s">
        <v>3547</v>
      </c>
      <c r="B1196" t="s">
        <v>3293</v>
      </c>
    </row>
    <row r="1197" spans="1:2">
      <c r="A1197" t="s">
        <v>3548</v>
      </c>
      <c r="B1197" t="s">
        <v>3293</v>
      </c>
    </row>
    <row r="1198" spans="1:2">
      <c r="A1198" t="s">
        <v>3549</v>
      </c>
      <c r="B1198" t="s">
        <v>3293</v>
      </c>
    </row>
    <row r="1199" spans="1:2">
      <c r="A1199" t="s">
        <v>3433</v>
      </c>
      <c r="B1199" t="s">
        <v>3293</v>
      </c>
    </row>
    <row r="1200" spans="1:2">
      <c r="A1200" t="s">
        <v>3550</v>
      </c>
      <c r="B1200" t="s">
        <v>3293</v>
      </c>
    </row>
    <row r="1201" spans="1:2">
      <c r="A1201" t="s">
        <v>3551</v>
      </c>
      <c r="B1201" t="s">
        <v>3293</v>
      </c>
    </row>
    <row r="1202" spans="1:2">
      <c r="A1202" t="s">
        <v>3552</v>
      </c>
      <c r="B1202" t="s">
        <v>3293</v>
      </c>
    </row>
    <row r="1203" spans="1:2">
      <c r="A1203" t="s">
        <v>3553</v>
      </c>
      <c r="B1203" t="s">
        <v>3293</v>
      </c>
    </row>
    <row r="1204" spans="1:2">
      <c r="A1204" t="s">
        <v>3554</v>
      </c>
      <c r="B1204" t="s">
        <v>3293</v>
      </c>
    </row>
    <row r="1205" spans="1:2">
      <c r="A1205" t="s">
        <v>3555</v>
      </c>
      <c r="B1205" t="s">
        <v>3293</v>
      </c>
    </row>
    <row r="1206" spans="1:2">
      <c r="A1206" t="s">
        <v>3556</v>
      </c>
      <c r="B1206" t="s">
        <v>3293</v>
      </c>
    </row>
    <row r="1207" spans="1:2">
      <c r="A1207" t="s">
        <v>3557</v>
      </c>
      <c r="B1207" t="s">
        <v>3293</v>
      </c>
    </row>
    <row r="1208" spans="1:2">
      <c r="A1208" t="s">
        <v>3558</v>
      </c>
      <c r="B1208" t="s">
        <v>3293</v>
      </c>
    </row>
    <row r="1209" spans="1:2">
      <c r="A1209" t="s">
        <v>3559</v>
      </c>
      <c r="B1209" t="s">
        <v>3293</v>
      </c>
    </row>
    <row r="1210" spans="1:2">
      <c r="A1210" t="s">
        <v>3560</v>
      </c>
      <c r="B1210" t="s">
        <v>3293</v>
      </c>
    </row>
    <row r="1211" spans="1:2">
      <c r="A1211" t="s">
        <v>3561</v>
      </c>
      <c r="B1211" t="s">
        <v>3293</v>
      </c>
    </row>
    <row r="1212" spans="1:2">
      <c r="A1212" t="s">
        <v>3562</v>
      </c>
      <c r="B1212" t="s">
        <v>3293</v>
      </c>
    </row>
    <row r="1213" spans="1:2">
      <c r="A1213" t="s">
        <v>3563</v>
      </c>
      <c r="B1213" t="s">
        <v>3293</v>
      </c>
    </row>
    <row r="1214" spans="1:2">
      <c r="A1214" t="s">
        <v>3564</v>
      </c>
      <c r="B1214" t="s">
        <v>3293</v>
      </c>
    </row>
    <row r="1215" spans="1:2">
      <c r="A1215" t="s">
        <v>3565</v>
      </c>
      <c r="B1215" t="s">
        <v>3293</v>
      </c>
    </row>
    <row r="1216" spans="1:2">
      <c r="A1216" t="s">
        <v>3566</v>
      </c>
      <c r="B1216" t="s">
        <v>3293</v>
      </c>
    </row>
    <row r="1217" spans="1:2">
      <c r="A1217" t="s">
        <v>3567</v>
      </c>
      <c r="B1217" t="s">
        <v>3293</v>
      </c>
    </row>
    <row r="1218" spans="1:2">
      <c r="A1218" t="s">
        <v>3568</v>
      </c>
      <c r="B1218" t="s">
        <v>3293</v>
      </c>
    </row>
    <row r="1219" spans="1:2">
      <c r="A1219" t="s">
        <v>3569</v>
      </c>
      <c r="B1219" t="s">
        <v>3293</v>
      </c>
    </row>
    <row r="1220" spans="1:2">
      <c r="A1220" t="s">
        <v>3570</v>
      </c>
      <c r="B1220" t="s">
        <v>3293</v>
      </c>
    </row>
    <row r="1221" spans="1:2">
      <c r="A1221" t="s">
        <v>3571</v>
      </c>
      <c r="B1221" t="s">
        <v>3293</v>
      </c>
    </row>
    <row r="1222" spans="1:2">
      <c r="A1222" t="s">
        <v>3572</v>
      </c>
      <c r="B1222" t="s">
        <v>3293</v>
      </c>
    </row>
    <row r="1223" spans="1:2">
      <c r="A1223" t="s">
        <v>3573</v>
      </c>
      <c r="B1223" t="s">
        <v>3293</v>
      </c>
    </row>
    <row r="1224" spans="1:2">
      <c r="A1224" t="s">
        <v>3574</v>
      </c>
      <c r="B1224" t="s">
        <v>3293</v>
      </c>
    </row>
    <row r="1225" spans="1:2">
      <c r="A1225" t="s">
        <v>3575</v>
      </c>
      <c r="B1225" t="s">
        <v>3293</v>
      </c>
    </row>
    <row r="1226" spans="1:2">
      <c r="A1226" t="s">
        <v>3576</v>
      </c>
      <c r="B1226" t="s">
        <v>3293</v>
      </c>
    </row>
    <row r="1227" spans="1:2">
      <c r="A1227" t="s">
        <v>3577</v>
      </c>
      <c r="B1227" t="s">
        <v>3293</v>
      </c>
    </row>
    <row r="1228" spans="1:2">
      <c r="A1228" t="s">
        <v>3578</v>
      </c>
      <c r="B1228" t="s">
        <v>3293</v>
      </c>
    </row>
    <row r="1229" spans="1:2">
      <c r="A1229" t="s">
        <v>3534</v>
      </c>
      <c r="B1229" t="s">
        <v>3293</v>
      </c>
    </row>
    <row r="1230" spans="1:2">
      <c r="A1230" t="s">
        <v>3579</v>
      </c>
      <c r="B1230" t="s">
        <v>3293</v>
      </c>
    </row>
    <row r="1231" spans="1:2">
      <c r="A1231" t="s">
        <v>3580</v>
      </c>
      <c r="B1231" t="s">
        <v>3293</v>
      </c>
    </row>
    <row r="1232" spans="1:2">
      <c r="A1232" t="s">
        <v>3581</v>
      </c>
      <c r="B1232" t="s">
        <v>3293</v>
      </c>
    </row>
    <row r="1233" spans="1:2">
      <c r="A1233" t="s">
        <v>3582</v>
      </c>
      <c r="B1233" t="s">
        <v>3293</v>
      </c>
    </row>
    <row r="1234" spans="1:2">
      <c r="A1234" t="s">
        <v>3583</v>
      </c>
      <c r="B1234" t="s">
        <v>3293</v>
      </c>
    </row>
    <row r="1235" spans="1:2">
      <c r="A1235" t="s">
        <v>3584</v>
      </c>
      <c r="B1235" t="s">
        <v>3293</v>
      </c>
    </row>
    <row r="1236" spans="1:2">
      <c r="A1236" t="s">
        <v>3585</v>
      </c>
      <c r="B1236" t="s">
        <v>3293</v>
      </c>
    </row>
    <row r="1237" spans="1:2">
      <c r="A1237" t="s">
        <v>3586</v>
      </c>
      <c r="B1237" t="s">
        <v>3293</v>
      </c>
    </row>
    <row r="1238" spans="1:2">
      <c r="A1238" t="s">
        <v>3587</v>
      </c>
      <c r="B1238" t="s">
        <v>3293</v>
      </c>
    </row>
    <row r="1239" spans="1:2">
      <c r="A1239" t="s">
        <v>3588</v>
      </c>
      <c r="B1239" t="s">
        <v>3293</v>
      </c>
    </row>
    <row r="1240" spans="1:2">
      <c r="A1240" t="s">
        <v>3589</v>
      </c>
      <c r="B1240" t="s">
        <v>3293</v>
      </c>
    </row>
    <row r="1241" spans="1:2">
      <c r="A1241" t="s">
        <v>3590</v>
      </c>
      <c r="B1241" t="s">
        <v>3293</v>
      </c>
    </row>
    <row r="1242" spans="1:2">
      <c r="A1242" t="s">
        <v>3591</v>
      </c>
      <c r="B1242" t="s">
        <v>3293</v>
      </c>
    </row>
    <row r="1243" spans="1:2">
      <c r="A1243" t="s">
        <v>3592</v>
      </c>
      <c r="B1243" t="s">
        <v>3293</v>
      </c>
    </row>
    <row r="1244" spans="1:2">
      <c r="A1244" t="s">
        <v>3593</v>
      </c>
      <c r="B1244" t="s">
        <v>3293</v>
      </c>
    </row>
    <row r="1245" spans="1:2">
      <c r="A1245" t="s">
        <v>3594</v>
      </c>
      <c r="B1245" t="s">
        <v>3293</v>
      </c>
    </row>
    <row r="1246" spans="1:2">
      <c r="A1246" t="s">
        <v>3309</v>
      </c>
      <c r="B1246" t="s">
        <v>3293</v>
      </c>
    </row>
    <row r="1247" spans="1:2">
      <c r="A1247" t="s">
        <v>3595</v>
      </c>
      <c r="B1247" t="s">
        <v>3293</v>
      </c>
    </row>
    <row r="1248" spans="1:2">
      <c r="A1248" t="s">
        <v>3502</v>
      </c>
      <c r="B1248" t="s">
        <v>3293</v>
      </c>
    </row>
    <row r="1249" spans="1:2">
      <c r="A1249" t="s">
        <v>3596</v>
      </c>
      <c r="B1249" t="s">
        <v>3293</v>
      </c>
    </row>
    <row r="1250" spans="1:2">
      <c r="A1250" t="s">
        <v>3597</v>
      </c>
      <c r="B1250" t="s">
        <v>3293</v>
      </c>
    </row>
    <row r="1251" spans="1:2">
      <c r="A1251" t="s">
        <v>3598</v>
      </c>
      <c r="B1251" t="s">
        <v>3293</v>
      </c>
    </row>
    <row r="1252" spans="1:2">
      <c r="A1252" t="s">
        <v>3599</v>
      </c>
      <c r="B1252" t="s">
        <v>3293</v>
      </c>
    </row>
    <row r="1253" spans="1:2">
      <c r="A1253" t="s">
        <v>3600</v>
      </c>
      <c r="B1253" t="s">
        <v>3293</v>
      </c>
    </row>
    <row r="1254" spans="1:2">
      <c r="A1254" t="s">
        <v>3601</v>
      </c>
      <c r="B1254" t="s">
        <v>3293</v>
      </c>
    </row>
    <row r="1255" spans="1:2">
      <c r="A1255" t="s">
        <v>3602</v>
      </c>
      <c r="B1255" t="s">
        <v>3293</v>
      </c>
    </row>
    <row r="1256" spans="1:2">
      <c r="A1256" t="s">
        <v>3603</v>
      </c>
      <c r="B1256" t="s">
        <v>3293</v>
      </c>
    </row>
    <row r="1257" spans="1:2">
      <c r="A1257" t="s">
        <v>3604</v>
      </c>
      <c r="B1257" t="s">
        <v>3293</v>
      </c>
    </row>
    <row r="1258" spans="1:2">
      <c r="A1258" t="s">
        <v>3605</v>
      </c>
      <c r="B1258" t="s">
        <v>3293</v>
      </c>
    </row>
    <row r="1259" spans="1:2">
      <c r="A1259" t="s">
        <v>3606</v>
      </c>
      <c r="B1259" t="s">
        <v>3293</v>
      </c>
    </row>
    <row r="1260" spans="1:2">
      <c r="A1260" t="s">
        <v>3607</v>
      </c>
      <c r="B1260" t="s">
        <v>3293</v>
      </c>
    </row>
    <row r="1261" spans="1:2">
      <c r="A1261" t="s">
        <v>3608</v>
      </c>
      <c r="B1261" t="s">
        <v>3293</v>
      </c>
    </row>
    <row r="1262" spans="1:2">
      <c r="A1262" t="s">
        <v>3609</v>
      </c>
      <c r="B1262" t="s">
        <v>3293</v>
      </c>
    </row>
    <row r="1263" spans="1:2">
      <c r="A1263" t="s">
        <v>3610</v>
      </c>
      <c r="B1263" t="s">
        <v>3293</v>
      </c>
    </row>
    <row r="1264" spans="1:2">
      <c r="A1264" t="s">
        <v>3611</v>
      </c>
      <c r="B1264" t="s">
        <v>3293</v>
      </c>
    </row>
    <row r="1265" spans="1:2">
      <c r="A1265" t="s">
        <v>3542</v>
      </c>
      <c r="B1265" t="s">
        <v>3293</v>
      </c>
    </row>
    <row r="1266" spans="1:2">
      <c r="A1266" t="s">
        <v>3612</v>
      </c>
      <c r="B1266" t="s">
        <v>3293</v>
      </c>
    </row>
    <row r="1267" spans="1:2">
      <c r="A1267" t="s">
        <v>3613</v>
      </c>
      <c r="B1267" t="s">
        <v>3293</v>
      </c>
    </row>
    <row r="1268" spans="1:2">
      <c r="A1268" t="s">
        <v>3614</v>
      </c>
      <c r="B1268" t="s">
        <v>3293</v>
      </c>
    </row>
    <row r="1269" spans="1:2">
      <c r="A1269" t="s">
        <v>3615</v>
      </c>
      <c r="B1269" t="s">
        <v>3293</v>
      </c>
    </row>
    <row r="1270" spans="1:2">
      <c r="A1270" t="s">
        <v>3616</v>
      </c>
      <c r="B1270" t="s">
        <v>3293</v>
      </c>
    </row>
    <row r="1271" spans="1:2">
      <c r="A1271" t="s">
        <v>3617</v>
      </c>
      <c r="B1271" t="s">
        <v>3293</v>
      </c>
    </row>
    <row r="1272" spans="1:2">
      <c r="A1272" t="s">
        <v>3618</v>
      </c>
      <c r="B1272" t="s">
        <v>3293</v>
      </c>
    </row>
    <row r="1273" spans="1:2">
      <c r="A1273" t="s">
        <v>3619</v>
      </c>
      <c r="B1273" t="s">
        <v>3293</v>
      </c>
    </row>
    <row r="1274" spans="1:2">
      <c r="A1274" t="s">
        <v>3620</v>
      </c>
      <c r="B1274" t="s">
        <v>3293</v>
      </c>
    </row>
    <row r="1275" spans="1:2">
      <c r="A1275" t="s">
        <v>3621</v>
      </c>
      <c r="B1275" t="s">
        <v>3293</v>
      </c>
    </row>
    <row r="1276" spans="1:2">
      <c r="A1276" t="s">
        <v>3622</v>
      </c>
      <c r="B1276" t="s">
        <v>3293</v>
      </c>
    </row>
    <row r="1277" spans="1:2">
      <c r="A1277" t="s">
        <v>3623</v>
      </c>
      <c r="B1277" t="s">
        <v>3293</v>
      </c>
    </row>
    <row r="1278" spans="1:2">
      <c r="A1278" t="s">
        <v>3624</v>
      </c>
      <c r="B1278" t="s">
        <v>3293</v>
      </c>
    </row>
    <row r="1279" spans="1:2">
      <c r="A1279" t="s">
        <v>3625</v>
      </c>
      <c r="B1279" t="s">
        <v>3293</v>
      </c>
    </row>
    <row r="1280" spans="1:2">
      <c r="A1280" t="s">
        <v>3626</v>
      </c>
      <c r="B1280" t="s">
        <v>3293</v>
      </c>
    </row>
    <row r="1281" spans="1:2">
      <c r="A1281" t="s">
        <v>3627</v>
      </c>
      <c r="B1281" t="s">
        <v>3293</v>
      </c>
    </row>
    <row r="1282" spans="1:2">
      <c r="A1282" t="s">
        <v>3628</v>
      </c>
      <c r="B1282" t="s">
        <v>3293</v>
      </c>
    </row>
    <row r="1283" spans="1:2">
      <c r="A1283" t="s">
        <v>3629</v>
      </c>
      <c r="B1283" t="s">
        <v>3293</v>
      </c>
    </row>
    <row r="1284" spans="1:2">
      <c r="A1284" t="s">
        <v>3630</v>
      </c>
      <c r="B1284" t="s">
        <v>3293</v>
      </c>
    </row>
    <row r="1285" spans="1:2">
      <c r="A1285" t="s">
        <v>3631</v>
      </c>
      <c r="B1285" t="s">
        <v>3293</v>
      </c>
    </row>
    <row r="1286" spans="1:2">
      <c r="A1286" t="s">
        <v>3632</v>
      </c>
      <c r="B1286" t="s">
        <v>3293</v>
      </c>
    </row>
    <row r="1287" spans="1:2">
      <c r="A1287" t="s">
        <v>3633</v>
      </c>
      <c r="B1287" t="s">
        <v>3293</v>
      </c>
    </row>
    <row r="1288" spans="1:2">
      <c r="A1288" t="s">
        <v>3634</v>
      </c>
      <c r="B1288" t="s">
        <v>3293</v>
      </c>
    </row>
    <row r="1289" spans="1:2">
      <c r="A1289" t="s">
        <v>3635</v>
      </c>
      <c r="B1289" t="s">
        <v>3293</v>
      </c>
    </row>
    <row r="1290" spans="1:2">
      <c r="A1290" t="s">
        <v>3636</v>
      </c>
      <c r="B1290" t="s">
        <v>3293</v>
      </c>
    </row>
    <row r="1291" spans="1:2">
      <c r="A1291" t="s">
        <v>3637</v>
      </c>
      <c r="B1291" t="s">
        <v>3293</v>
      </c>
    </row>
    <row r="1292" spans="1:2">
      <c r="A1292" t="s">
        <v>3638</v>
      </c>
      <c r="B1292" t="s">
        <v>3293</v>
      </c>
    </row>
    <row r="1293" spans="1:2">
      <c r="A1293" t="s">
        <v>3639</v>
      </c>
      <c r="B1293" t="s">
        <v>3293</v>
      </c>
    </row>
    <row r="1294" spans="1:2">
      <c r="A1294" t="s">
        <v>3640</v>
      </c>
      <c r="B1294" t="s">
        <v>3293</v>
      </c>
    </row>
    <row r="1295" spans="1:2">
      <c r="A1295" t="s">
        <v>3641</v>
      </c>
      <c r="B1295" t="s">
        <v>3293</v>
      </c>
    </row>
    <row r="1296" spans="1:2">
      <c r="A1296" t="s">
        <v>3642</v>
      </c>
      <c r="B1296" t="s">
        <v>3293</v>
      </c>
    </row>
    <row r="1297" spans="1:2">
      <c r="A1297" t="s">
        <v>3643</v>
      </c>
      <c r="B1297" t="s">
        <v>3293</v>
      </c>
    </row>
    <row r="1298" spans="1:2">
      <c r="A1298" t="s">
        <v>3644</v>
      </c>
      <c r="B1298" t="s">
        <v>3293</v>
      </c>
    </row>
    <row r="1299" spans="1:2">
      <c r="A1299" t="s">
        <v>3645</v>
      </c>
      <c r="B1299" t="s">
        <v>3293</v>
      </c>
    </row>
    <row r="1300" spans="1:2">
      <c r="A1300" t="s">
        <v>3646</v>
      </c>
      <c r="B1300" t="s">
        <v>3293</v>
      </c>
    </row>
    <row r="1301" spans="1:2">
      <c r="A1301" t="s">
        <v>3647</v>
      </c>
      <c r="B1301" t="s">
        <v>3293</v>
      </c>
    </row>
    <row r="1302" spans="1:2">
      <c r="A1302" t="s">
        <v>3648</v>
      </c>
      <c r="B1302" t="s">
        <v>3293</v>
      </c>
    </row>
    <row r="1303" spans="1:2">
      <c r="A1303" t="s">
        <v>3649</v>
      </c>
      <c r="B1303" t="s">
        <v>3293</v>
      </c>
    </row>
    <row r="1304" spans="1:2">
      <c r="A1304" t="s">
        <v>3650</v>
      </c>
      <c r="B1304" t="s">
        <v>3293</v>
      </c>
    </row>
    <row r="1305" spans="1:2">
      <c r="A1305" t="s">
        <v>3651</v>
      </c>
      <c r="B1305" t="s">
        <v>3293</v>
      </c>
    </row>
    <row r="1306" spans="1:2">
      <c r="A1306" t="s">
        <v>3652</v>
      </c>
      <c r="B1306" t="s">
        <v>3293</v>
      </c>
    </row>
    <row r="1307" spans="1:2">
      <c r="A1307" t="s">
        <v>3653</v>
      </c>
      <c r="B1307" t="s">
        <v>3293</v>
      </c>
    </row>
    <row r="1308" spans="1:2">
      <c r="A1308" t="s">
        <v>3654</v>
      </c>
      <c r="B1308" t="s">
        <v>3293</v>
      </c>
    </row>
    <row r="1309" spans="1:2">
      <c r="A1309" t="s">
        <v>3655</v>
      </c>
      <c r="B1309" t="s">
        <v>3293</v>
      </c>
    </row>
    <row r="1310" spans="1:2">
      <c r="A1310" t="s">
        <v>3656</v>
      </c>
      <c r="B1310" t="s">
        <v>3293</v>
      </c>
    </row>
    <row r="1311" spans="1:2">
      <c r="A1311" t="s">
        <v>3657</v>
      </c>
      <c r="B1311" t="s">
        <v>3293</v>
      </c>
    </row>
    <row r="1312" spans="1:2">
      <c r="A1312" t="s">
        <v>3658</v>
      </c>
      <c r="B1312" t="s">
        <v>3293</v>
      </c>
    </row>
    <row r="1313" spans="1:2">
      <c r="A1313" t="s">
        <v>3659</v>
      </c>
      <c r="B1313" t="s">
        <v>3293</v>
      </c>
    </row>
    <row r="1314" spans="1:2">
      <c r="A1314" t="s">
        <v>3660</v>
      </c>
      <c r="B1314" t="s">
        <v>3293</v>
      </c>
    </row>
    <row r="1315" spans="1:2">
      <c r="A1315" t="s">
        <v>3661</v>
      </c>
      <c r="B1315" t="s">
        <v>3293</v>
      </c>
    </row>
    <row r="1316" spans="1:2">
      <c r="A1316" t="s">
        <v>3662</v>
      </c>
      <c r="B1316" t="s">
        <v>3293</v>
      </c>
    </row>
    <row r="1317" spans="1:2">
      <c r="A1317" t="s">
        <v>3663</v>
      </c>
      <c r="B1317" t="s">
        <v>3293</v>
      </c>
    </row>
    <row r="1318" spans="1:2">
      <c r="A1318" t="s">
        <v>3664</v>
      </c>
      <c r="B1318" t="s">
        <v>3293</v>
      </c>
    </row>
    <row r="1319" spans="1:2">
      <c r="A1319" t="s">
        <v>3665</v>
      </c>
      <c r="B1319" t="s">
        <v>3293</v>
      </c>
    </row>
    <row r="1320" spans="1:2">
      <c r="A1320" t="s">
        <v>3666</v>
      </c>
      <c r="B1320" t="s">
        <v>3293</v>
      </c>
    </row>
    <row r="1321" spans="1:2">
      <c r="A1321" t="s">
        <v>3667</v>
      </c>
      <c r="B1321" t="s">
        <v>3293</v>
      </c>
    </row>
    <row r="1322" spans="1:2">
      <c r="A1322" t="s">
        <v>3668</v>
      </c>
      <c r="B1322" t="s">
        <v>3293</v>
      </c>
    </row>
    <row r="1323" spans="1:2">
      <c r="A1323" t="s">
        <v>3669</v>
      </c>
      <c r="B1323" t="s">
        <v>3293</v>
      </c>
    </row>
    <row r="1324" spans="1:2">
      <c r="A1324" t="s">
        <v>3670</v>
      </c>
      <c r="B1324" t="s">
        <v>3293</v>
      </c>
    </row>
    <row r="1325" spans="1:2">
      <c r="A1325" t="s">
        <v>3671</v>
      </c>
      <c r="B1325" t="s">
        <v>3293</v>
      </c>
    </row>
    <row r="1326" spans="1:2">
      <c r="A1326" t="s">
        <v>3672</v>
      </c>
      <c r="B1326" t="s">
        <v>3293</v>
      </c>
    </row>
    <row r="1327" spans="1:2">
      <c r="A1327" t="s">
        <v>3673</v>
      </c>
      <c r="B1327" t="s">
        <v>3293</v>
      </c>
    </row>
    <row r="1328" spans="1:2">
      <c r="A1328" t="s">
        <v>3674</v>
      </c>
      <c r="B1328" t="s">
        <v>3293</v>
      </c>
    </row>
    <row r="1329" spans="1:2">
      <c r="A1329" t="s">
        <v>3675</v>
      </c>
      <c r="B1329" t="s">
        <v>3293</v>
      </c>
    </row>
    <row r="1330" spans="1:2">
      <c r="A1330" t="s">
        <v>3676</v>
      </c>
      <c r="B1330" t="s">
        <v>3293</v>
      </c>
    </row>
    <row r="1331" spans="1:2">
      <c r="A1331" t="s">
        <v>3677</v>
      </c>
      <c r="B1331" t="s">
        <v>3293</v>
      </c>
    </row>
    <row r="1332" spans="1:2">
      <c r="A1332" t="s">
        <v>3678</v>
      </c>
      <c r="B1332" t="s">
        <v>3293</v>
      </c>
    </row>
    <row r="1333" spans="1:2">
      <c r="A1333" t="s">
        <v>3679</v>
      </c>
      <c r="B1333" t="s">
        <v>3293</v>
      </c>
    </row>
    <row r="1334" spans="1:2">
      <c r="A1334" t="s">
        <v>3680</v>
      </c>
      <c r="B1334" t="s">
        <v>3293</v>
      </c>
    </row>
    <row r="1335" spans="1:2">
      <c r="A1335" t="s">
        <v>3681</v>
      </c>
      <c r="B1335" t="s">
        <v>3293</v>
      </c>
    </row>
    <row r="1336" spans="1:2">
      <c r="A1336" t="s">
        <v>3682</v>
      </c>
      <c r="B1336" t="s">
        <v>3293</v>
      </c>
    </row>
    <row r="1337" spans="1:2">
      <c r="A1337" t="s">
        <v>3683</v>
      </c>
      <c r="B1337" t="s">
        <v>3293</v>
      </c>
    </row>
    <row r="1338" spans="1:2">
      <c r="A1338" t="s">
        <v>3684</v>
      </c>
      <c r="B1338" t="s">
        <v>3293</v>
      </c>
    </row>
    <row r="1339" spans="1:2">
      <c r="A1339" t="s">
        <v>3685</v>
      </c>
      <c r="B1339" t="s">
        <v>3293</v>
      </c>
    </row>
    <row r="1340" spans="1:2">
      <c r="A1340" t="s">
        <v>3686</v>
      </c>
      <c r="B1340" t="s">
        <v>3293</v>
      </c>
    </row>
    <row r="1341" spans="1:2">
      <c r="A1341" t="s">
        <v>3687</v>
      </c>
      <c r="B1341" t="s">
        <v>3293</v>
      </c>
    </row>
    <row r="1342" spans="1:2">
      <c r="A1342" t="s">
        <v>3688</v>
      </c>
      <c r="B1342" t="s">
        <v>3293</v>
      </c>
    </row>
    <row r="1343" spans="1:2">
      <c r="A1343" t="s">
        <v>3689</v>
      </c>
      <c r="B1343" t="s">
        <v>3293</v>
      </c>
    </row>
    <row r="1344" spans="1:2">
      <c r="A1344" t="s">
        <v>3690</v>
      </c>
      <c r="B1344" t="s">
        <v>3293</v>
      </c>
    </row>
    <row r="1345" spans="1:2">
      <c r="A1345" t="s">
        <v>3691</v>
      </c>
      <c r="B1345" t="s">
        <v>3293</v>
      </c>
    </row>
    <row r="1346" spans="1:2">
      <c r="A1346" t="s">
        <v>3692</v>
      </c>
      <c r="B1346" t="s">
        <v>3293</v>
      </c>
    </row>
    <row r="1347" spans="1:2">
      <c r="A1347" t="s">
        <v>3693</v>
      </c>
      <c r="B1347" t="s">
        <v>3293</v>
      </c>
    </row>
    <row r="1348" spans="1:2">
      <c r="A1348" t="s">
        <v>3694</v>
      </c>
      <c r="B1348" t="s">
        <v>3293</v>
      </c>
    </row>
    <row r="1349" spans="1:2">
      <c r="A1349" t="s">
        <v>3695</v>
      </c>
      <c r="B1349" t="s">
        <v>3293</v>
      </c>
    </row>
    <row r="1350" spans="1:2">
      <c r="A1350" t="s">
        <v>3696</v>
      </c>
      <c r="B1350" t="s">
        <v>3293</v>
      </c>
    </row>
    <row r="1351" spans="1:2">
      <c r="A1351" t="s">
        <v>3697</v>
      </c>
      <c r="B1351" t="s">
        <v>3293</v>
      </c>
    </row>
    <row r="1352" spans="1:2">
      <c r="A1352" t="s">
        <v>3698</v>
      </c>
      <c r="B1352" t="s">
        <v>3293</v>
      </c>
    </row>
    <row r="1353" spans="1:2">
      <c r="A1353" t="s">
        <v>3699</v>
      </c>
      <c r="B1353" t="s">
        <v>3293</v>
      </c>
    </row>
    <row r="1354" spans="1:2">
      <c r="A1354" t="s">
        <v>3700</v>
      </c>
      <c r="B1354" t="s">
        <v>3293</v>
      </c>
    </row>
    <row r="1355" spans="1:2">
      <c r="A1355" t="s">
        <v>3701</v>
      </c>
      <c r="B1355" t="s">
        <v>3293</v>
      </c>
    </row>
    <row r="1356" spans="1:2">
      <c r="A1356" t="s">
        <v>3702</v>
      </c>
      <c r="B1356" t="s">
        <v>3293</v>
      </c>
    </row>
    <row r="1357" spans="1:2">
      <c r="A1357" t="s">
        <v>3703</v>
      </c>
      <c r="B1357" t="s">
        <v>3293</v>
      </c>
    </row>
    <row r="1358" spans="1:2">
      <c r="A1358" t="s">
        <v>3704</v>
      </c>
      <c r="B1358" t="s">
        <v>3293</v>
      </c>
    </row>
    <row r="1359" spans="1:2">
      <c r="A1359" t="s">
        <v>3705</v>
      </c>
      <c r="B1359" t="s">
        <v>3293</v>
      </c>
    </row>
    <row r="1360" spans="1:2">
      <c r="A1360" t="s">
        <v>3706</v>
      </c>
      <c r="B1360" t="s">
        <v>3293</v>
      </c>
    </row>
    <row r="1361" spans="1:2">
      <c r="A1361" t="s">
        <v>3707</v>
      </c>
      <c r="B1361" t="s">
        <v>3293</v>
      </c>
    </row>
    <row r="1362" spans="1:2">
      <c r="A1362" t="s">
        <v>3708</v>
      </c>
      <c r="B1362" t="s">
        <v>3293</v>
      </c>
    </row>
    <row r="1363" spans="1:2">
      <c r="A1363" t="s">
        <v>3709</v>
      </c>
      <c r="B1363" t="s">
        <v>3293</v>
      </c>
    </row>
    <row r="1364" spans="1:2">
      <c r="A1364" t="s">
        <v>3710</v>
      </c>
      <c r="B1364" t="s">
        <v>3293</v>
      </c>
    </row>
    <row r="1365" spans="1:2">
      <c r="A1365" t="s">
        <v>3711</v>
      </c>
      <c r="B1365" t="s">
        <v>3293</v>
      </c>
    </row>
    <row r="1366" spans="1:2">
      <c r="A1366" t="s">
        <v>3712</v>
      </c>
      <c r="B1366" t="s">
        <v>3293</v>
      </c>
    </row>
    <row r="1367" spans="1:2">
      <c r="A1367" t="s">
        <v>3713</v>
      </c>
      <c r="B1367" t="s">
        <v>3293</v>
      </c>
    </row>
    <row r="1368" spans="1:2">
      <c r="A1368" t="s">
        <v>3714</v>
      </c>
      <c r="B1368" t="s">
        <v>3293</v>
      </c>
    </row>
    <row r="1369" spans="1:2">
      <c r="A1369" t="s">
        <v>3433</v>
      </c>
      <c r="B1369" t="s">
        <v>3293</v>
      </c>
    </row>
    <row r="1370" spans="1:2">
      <c r="A1370" t="s">
        <v>3715</v>
      </c>
      <c r="B1370" t="s">
        <v>3293</v>
      </c>
    </row>
    <row r="1371" spans="1:2">
      <c r="A1371" t="s">
        <v>3716</v>
      </c>
      <c r="B1371" t="s">
        <v>3293</v>
      </c>
    </row>
    <row r="1372" spans="1:2">
      <c r="A1372" t="s">
        <v>3717</v>
      </c>
      <c r="B1372" t="s">
        <v>3293</v>
      </c>
    </row>
    <row r="1373" spans="1:2">
      <c r="A1373" t="s">
        <v>3718</v>
      </c>
      <c r="B1373" t="s">
        <v>3293</v>
      </c>
    </row>
    <row r="1374" spans="1:2">
      <c r="A1374" t="s">
        <v>3719</v>
      </c>
      <c r="B1374" t="s">
        <v>3293</v>
      </c>
    </row>
    <row r="1375" spans="1:2">
      <c r="A1375" t="s">
        <v>3720</v>
      </c>
      <c r="B1375" t="s">
        <v>3293</v>
      </c>
    </row>
    <row r="1376" spans="1:2">
      <c r="A1376" t="s">
        <v>3721</v>
      </c>
      <c r="B1376" t="s">
        <v>3293</v>
      </c>
    </row>
    <row r="1377" spans="1:2">
      <c r="A1377" t="s">
        <v>3722</v>
      </c>
      <c r="B1377" t="s">
        <v>3293</v>
      </c>
    </row>
    <row r="1378" spans="1:2">
      <c r="A1378" t="s">
        <v>3723</v>
      </c>
      <c r="B1378" t="s">
        <v>3293</v>
      </c>
    </row>
    <row r="1379" spans="1:2">
      <c r="A1379" t="s">
        <v>3724</v>
      </c>
      <c r="B1379" t="s">
        <v>3293</v>
      </c>
    </row>
    <row r="1380" spans="1:2">
      <c r="A1380" t="s">
        <v>3725</v>
      </c>
      <c r="B1380" t="s">
        <v>3293</v>
      </c>
    </row>
    <row r="1381" spans="1:2">
      <c r="A1381" t="s">
        <v>3726</v>
      </c>
      <c r="B1381" t="s">
        <v>3293</v>
      </c>
    </row>
    <row r="1382" spans="1:2">
      <c r="A1382" t="s">
        <v>3727</v>
      </c>
      <c r="B1382" t="s">
        <v>3293</v>
      </c>
    </row>
    <row r="1383" spans="1:2">
      <c r="A1383" t="s">
        <v>3728</v>
      </c>
      <c r="B1383" t="s">
        <v>3293</v>
      </c>
    </row>
    <row r="1384" spans="1:2">
      <c r="A1384" t="s">
        <v>3729</v>
      </c>
      <c r="B1384" t="s">
        <v>3293</v>
      </c>
    </row>
    <row r="1385" spans="1:2">
      <c r="A1385" t="s">
        <v>3730</v>
      </c>
      <c r="B1385" t="s">
        <v>3293</v>
      </c>
    </row>
    <row r="1386" spans="1:2">
      <c r="A1386" t="s">
        <v>3731</v>
      </c>
      <c r="B1386" t="s">
        <v>3293</v>
      </c>
    </row>
    <row r="1387" spans="1:2">
      <c r="A1387" t="s">
        <v>3732</v>
      </c>
      <c r="B1387" t="s">
        <v>3293</v>
      </c>
    </row>
    <row r="1388" spans="1:2">
      <c r="A1388" t="s">
        <v>3733</v>
      </c>
      <c r="B1388" t="s">
        <v>3293</v>
      </c>
    </row>
    <row r="1389" spans="1:2">
      <c r="A1389" t="s">
        <v>3734</v>
      </c>
      <c r="B1389" t="s">
        <v>3293</v>
      </c>
    </row>
    <row r="1390" spans="1:2">
      <c r="A1390" t="s">
        <v>3660</v>
      </c>
      <c r="B1390" t="s">
        <v>3293</v>
      </c>
    </row>
    <row r="1391" spans="1:2">
      <c r="A1391" t="s">
        <v>3735</v>
      </c>
      <c r="B1391" t="s">
        <v>3293</v>
      </c>
    </row>
    <row r="1392" spans="1:2">
      <c r="A1392" t="s">
        <v>3736</v>
      </c>
      <c r="B1392" t="s">
        <v>3293</v>
      </c>
    </row>
    <row r="1393" spans="1:2">
      <c r="A1393" t="s">
        <v>3737</v>
      </c>
      <c r="B1393" t="s">
        <v>3293</v>
      </c>
    </row>
    <row r="1394" spans="1:2">
      <c r="A1394" t="s">
        <v>3738</v>
      </c>
      <c r="B1394" t="s">
        <v>3293</v>
      </c>
    </row>
    <row r="1395" spans="1:2">
      <c r="A1395" t="s">
        <v>3739</v>
      </c>
      <c r="B1395" t="s">
        <v>3293</v>
      </c>
    </row>
    <row r="1396" spans="1:2">
      <c r="A1396" t="s">
        <v>3740</v>
      </c>
      <c r="B1396" t="s">
        <v>3293</v>
      </c>
    </row>
    <row r="1397" spans="1:2">
      <c r="A1397" t="s">
        <v>3741</v>
      </c>
      <c r="B1397" t="s">
        <v>3293</v>
      </c>
    </row>
    <row r="1398" spans="1:2">
      <c r="A1398" t="s">
        <v>3742</v>
      </c>
      <c r="B1398" t="s">
        <v>3293</v>
      </c>
    </row>
    <row r="1399" spans="1:2">
      <c r="A1399" t="s">
        <v>3743</v>
      </c>
      <c r="B1399" t="s">
        <v>3293</v>
      </c>
    </row>
    <row r="1400" spans="1:2">
      <c r="A1400" t="s">
        <v>3744</v>
      </c>
      <c r="B1400" t="s">
        <v>3293</v>
      </c>
    </row>
    <row r="1401" spans="1:2">
      <c r="A1401" t="s">
        <v>3745</v>
      </c>
      <c r="B1401" t="s">
        <v>3293</v>
      </c>
    </row>
    <row r="1402" spans="1:2">
      <c r="A1402" t="s">
        <v>3746</v>
      </c>
      <c r="B1402" t="s">
        <v>3293</v>
      </c>
    </row>
    <row r="1403" spans="1:2">
      <c r="A1403" t="s">
        <v>3747</v>
      </c>
      <c r="B1403" t="s">
        <v>3293</v>
      </c>
    </row>
    <row r="1404" spans="1:2">
      <c r="A1404" t="s">
        <v>3748</v>
      </c>
      <c r="B1404" t="s">
        <v>3293</v>
      </c>
    </row>
    <row r="1405" spans="1:2">
      <c r="A1405" t="s">
        <v>3749</v>
      </c>
      <c r="B1405" t="s">
        <v>3293</v>
      </c>
    </row>
    <row r="1406" spans="1:2">
      <c r="A1406" t="s">
        <v>3750</v>
      </c>
      <c r="B1406" t="s">
        <v>3293</v>
      </c>
    </row>
    <row r="1407" spans="1:2">
      <c r="A1407" t="s">
        <v>3751</v>
      </c>
      <c r="B1407" t="s">
        <v>3293</v>
      </c>
    </row>
    <row r="1408" spans="1:2">
      <c r="A1408" t="s">
        <v>3752</v>
      </c>
      <c r="B1408" t="s">
        <v>3293</v>
      </c>
    </row>
    <row r="1409" spans="1:2">
      <c r="A1409" t="s">
        <v>3753</v>
      </c>
      <c r="B1409" t="s">
        <v>3293</v>
      </c>
    </row>
    <row r="1410" spans="1:2">
      <c r="A1410" t="s">
        <v>3754</v>
      </c>
      <c r="B1410" t="s">
        <v>3293</v>
      </c>
    </row>
    <row r="1411" spans="1:2">
      <c r="A1411" t="s">
        <v>3755</v>
      </c>
      <c r="B1411" t="s">
        <v>3293</v>
      </c>
    </row>
    <row r="1412" spans="1:2">
      <c r="A1412" t="s">
        <v>3756</v>
      </c>
      <c r="B1412" t="s">
        <v>3293</v>
      </c>
    </row>
    <row r="1413" spans="1:2">
      <c r="A1413" t="s">
        <v>3757</v>
      </c>
      <c r="B1413" t="s">
        <v>3293</v>
      </c>
    </row>
    <row r="1414" spans="1:2">
      <c r="A1414" t="s">
        <v>3758</v>
      </c>
      <c r="B1414" t="s">
        <v>3293</v>
      </c>
    </row>
    <row r="1415" spans="1:2">
      <c r="A1415" t="s">
        <v>3759</v>
      </c>
      <c r="B1415" t="s">
        <v>3293</v>
      </c>
    </row>
    <row r="1416" spans="1:2">
      <c r="A1416" t="s">
        <v>3760</v>
      </c>
      <c r="B1416" t="s">
        <v>3293</v>
      </c>
    </row>
    <row r="1417" spans="1:2">
      <c r="A1417" t="s">
        <v>3761</v>
      </c>
      <c r="B1417" t="s">
        <v>3293</v>
      </c>
    </row>
    <row r="1418" spans="1:2">
      <c r="A1418" t="s">
        <v>3762</v>
      </c>
      <c r="B1418" t="s">
        <v>3293</v>
      </c>
    </row>
    <row r="1419" spans="1:2">
      <c r="A1419" t="s">
        <v>3763</v>
      </c>
      <c r="B1419" t="s">
        <v>3293</v>
      </c>
    </row>
    <row r="1420" spans="1:2">
      <c r="A1420" t="s">
        <v>3764</v>
      </c>
      <c r="B1420" t="s">
        <v>3293</v>
      </c>
    </row>
    <row r="1421" spans="1:2">
      <c r="A1421" t="s">
        <v>3765</v>
      </c>
      <c r="B1421" t="s">
        <v>3293</v>
      </c>
    </row>
    <row r="1422" spans="1:2">
      <c r="A1422" t="s">
        <v>3766</v>
      </c>
      <c r="B1422" t="s">
        <v>3293</v>
      </c>
    </row>
    <row r="1423" spans="1:2">
      <c r="A1423" t="s">
        <v>3767</v>
      </c>
      <c r="B1423" t="s">
        <v>3293</v>
      </c>
    </row>
    <row r="1424" spans="1:2">
      <c r="A1424" t="s">
        <v>3768</v>
      </c>
      <c r="B1424" t="s">
        <v>3293</v>
      </c>
    </row>
    <row r="1425" spans="1:2">
      <c r="A1425" t="s">
        <v>3769</v>
      </c>
      <c r="B1425" t="s">
        <v>3293</v>
      </c>
    </row>
    <row r="1426" spans="1:2">
      <c r="A1426" t="s">
        <v>3770</v>
      </c>
      <c r="B1426" t="s">
        <v>3293</v>
      </c>
    </row>
    <row r="1427" spans="1:2">
      <c r="A1427" t="s">
        <v>3771</v>
      </c>
      <c r="B1427" t="s">
        <v>3293</v>
      </c>
    </row>
    <row r="1428" spans="1:2">
      <c r="A1428" t="s">
        <v>3772</v>
      </c>
      <c r="B1428" t="s">
        <v>3293</v>
      </c>
    </row>
    <row r="1429" spans="1:2">
      <c r="A1429" t="s">
        <v>3773</v>
      </c>
      <c r="B1429" t="s">
        <v>3293</v>
      </c>
    </row>
    <row r="1430" spans="1:2">
      <c r="A1430" t="s">
        <v>3774</v>
      </c>
      <c r="B1430" t="s">
        <v>3293</v>
      </c>
    </row>
    <row r="1431" spans="1:2">
      <c r="A1431" t="s">
        <v>3775</v>
      </c>
      <c r="B1431" t="s">
        <v>3293</v>
      </c>
    </row>
    <row r="1432" spans="1:2">
      <c r="A1432" t="s">
        <v>3776</v>
      </c>
      <c r="B1432" t="s">
        <v>3293</v>
      </c>
    </row>
    <row r="1433" spans="1:2">
      <c r="A1433" t="s">
        <v>3777</v>
      </c>
      <c r="B1433" t="s">
        <v>3293</v>
      </c>
    </row>
    <row r="1434" spans="1:2">
      <c r="A1434" t="s">
        <v>3778</v>
      </c>
      <c r="B1434" t="s">
        <v>3293</v>
      </c>
    </row>
    <row r="1435" spans="1:2">
      <c r="A1435" t="s">
        <v>3779</v>
      </c>
      <c r="B1435" t="s">
        <v>3293</v>
      </c>
    </row>
    <row r="1436" spans="1:2">
      <c r="A1436" t="s">
        <v>3780</v>
      </c>
      <c r="B1436" t="s">
        <v>3293</v>
      </c>
    </row>
    <row r="1437" spans="1:2">
      <c r="A1437" t="s">
        <v>3781</v>
      </c>
      <c r="B1437" t="s">
        <v>3293</v>
      </c>
    </row>
    <row r="1438" spans="1:2">
      <c r="A1438" t="s">
        <v>3782</v>
      </c>
      <c r="B1438" t="s">
        <v>3293</v>
      </c>
    </row>
    <row r="1439" spans="1:2">
      <c r="A1439" t="s">
        <v>3534</v>
      </c>
      <c r="B1439" t="s">
        <v>3293</v>
      </c>
    </row>
    <row r="1440" spans="1:2">
      <c r="A1440" t="s">
        <v>3783</v>
      </c>
      <c r="B1440" t="s">
        <v>3293</v>
      </c>
    </row>
    <row r="1441" spans="1:2">
      <c r="A1441" t="s">
        <v>3784</v>
      </c>
      <c r="B1441" t="s">
        <v>3293</v>
      </c>
    </row>
    <row r="1442" spans="1:2">
      <c r="A1442" t="s">
        <v>3785</v>
      </c>
      <c r="B1442" t="s">
        <v>3293</v>
      </c>
    </row>
    <row r="1443" spans="1:2">
      <c r="A1443" t="s">
        <v>3786</v>
      </c>
      <c r="B1443" t="s">
        <v>3293</v>
      </c>
    </row>
    <row r="1444" spans="1:2">
      <c r="A1444" t="s">
        <v>3787</v>
      </c>
      <c r="B1444" t="s">
        <v>3293</v>
      </c>
    </row>
    <row r="1445" spans="1:2">
      <c r="A1445" t="s">
        <v>3788</v>
      </c>
      <c r="B1445" t="s">
        <v>3293</v>
      </c>
    </row>
    <row r="1446" spans="1:2">
      <c r="A1446" t="s">
        <v>3789</v>
      </c>
      <c r="B1446" t="s">
        <v>3293</v>
      </c>
    </row>
    <row r="1447" spans="1:2">
      <c r="A1447" t="s">
        <v>3790</v>
      </c>
      <c r="B1447" t="s">
        <v>3293</v>
      </c>
    </row>
    <row r="1448" spans="1:2">
      <c r="A1448" t="s">
        <v>3791</v>
      </c>
      <c r="B1448" t="s">
        <v>3293</v>
      </c>
    </row>
    <row r="1449" spans="1:2">
      <c r="A1449" t="s">
        <v>3792</v>
      </c>
      <c r="B1449" t="s">
        <v>3293</v>
      </c>
    </row>
    <row r="1450" spans="1:2">
      <c r="A1450" t="s">
        <v>3793</v>
      </c>
      <c r="B1450" t="s">
        <v>3293</v>
      </c>
    </row>
    <row r="1451" spans="1:2">
      <c r="A1451" t="s">
        <v>3794</v>
      </c>
      <c r="B1451" t="s">
        <v>3293</v>
      </c>
    </row>
    <row r="1452" spans="1:2">
      <c r="A1452" t="s">
        <v>3795</v>
      </c>
      <c r="B1452" t="s">
        <v>3293</v>
      </c>
    </row>
    <row r="1453" spans="1:2">
      <c r="A1453" t="s">
        <v>3796</v>
      </c>
      <c r="B1453" t="s">
        <v>3293</v>
      </c>
    </row>
    <row r="1454" spans="1:2">
      <c r="A1454" t="s">
        <v>3797</v>
      </c>
      <c r="B1454" t="s">
        <v>3293</v>
      </c>
    </row>
    <row r="1455" spans="1:2">
      <c r="A1455" t="s">
        <v>3798</v>
      </c>
      <c r="B1455" t="s">
        <v>3293</v>
      </c>
    </row>
    <row r="1456" spans="1:2">
      <c r="A1456" t="s">
        <v>3799</v>
      </c>
      <c r="B1456" t="s">
        <v>3293</v>
      </c>
    </row>
    <row r="1457" spans="1:2">
      <c r="A1457" t="s">
        <v>3800</v>
      </c>
      <c r="B1457" t="s">
        <v>3293</v>
      </c>
    </row>
    <row r="1458" spans="1:2">
      <c r="A1458" t="s">
        <v>3801</v>
      </c>
      <c r="B1458" t="s">
        <v>3293</v>
      </c>
    </row>
    <row r="1459" spans="1:2">
      <c r="A1459" t="s">
        <v>3802</v>
      </c>
      <c r="B1459" t="s">
        <v>3293</v>
      </c>
    </row>
    <row r="1460" spans="1:2">
      <c r="A1460" t="s">
        <v>3803</v>
      </c>
      <c r="B1460" t="s">
        <v>3293</v>
      </c>
    </row>
    <row r="1461" spans="1:2">
      <c r="A1461" t="s">
        <v>3804</v>
      </c>
      <c r="B1461" t="s">
        <v>3293</v>
      </c>
    </row>
    <row r="1462" spans="1:2">
      <c r="A1462" t="s">
        <v>3805</v>
      </c>
      <c r="B1462" t="s">
        <v>3293</v>
      </c>
    </row>
    <row r="1463" spans="1:2">
      <c r="A1463" t="s">
        <v>3806</v>
      </c>
      <c r="B1463" t="s">
        <v>3293</v>
      </c>
    </row>
    <row r="1464" spans="1:2">
      <c r="A1464" t="s">
        <v>3807</v>
      </c>
      <c r="B1464" t="s">
        <v>3293</v>
      </c>
    </row>
    <row r="1465" spans="1:2">
      <c r="A1465" t="s">
        <v>3808</v>
      </c>
      <c r="B1465" t="s">
        <v>3293</v>
      </c>
    </row>
    <row r="1466" spans="1:2">
      <c r="A1466" t="s">
        <v>3809</v>
      </c>
      <c r="B1466" t="s">
        <v>3293</v>
      </c>
    </row>
    <row r="1467" spans="1:2">
      <c r="A1467" t="s">
        <v>3810</v>
      </c>
      <c r="B1467" t="s">
        <v>3293</v>
      </c>
    </row>
    <row r="1468" spans="1:2">
      <c r="A1468" t="s">
        <v>3811</v>
      </c>
      <c r="B1468" t="s">
        <v>3293</v>
      </c>
    </row>
    <row r="1469" spans="1:2">
      <c r="A1469" t="s">
        <v>3812</v>
      </c>
      <c r="B1469" t="s">
        <v>3293</v>
      </c>
    </row>
    <row r="1470" spans="1:2">
      <c r="A1470" t="s">
        <v>3813</v>
      </c>
      <c r="B1470" t="s">
        <v>3293</v>
      </c>
    </row>
    <row r="1471" spans="1:2">
      <c r="A1471" t="s">
        <v>3814</v>
      </c>
      <c r="B1471" t="s">
        <v>3293</v>
      </c>
    </row>
    <row r="1472" spans="1:2">
      <c r="A1472" t="s">
        <v>3815</v>
      </c>
      <c r="B1472" t="s">
        <v>3293</v>
      </c>
    </row>
    <row r="1473" spans="1:2">
      <c r="A1473" t="s">
        <v>3816</v>
      </c>
      <c r="B1473" t="s">
        <v>3293</v>
      </c>
    </row>
    <row r="1474" spans="1:2">
      <c r="A1474" t="s">
        <v>3817</v>
      </c>
      <c r="B1474" t="s">
        <v>3293</v>
      </c>
    </row>
    <row r="1475" spans="1:2">
      <c r="A1475" t="s">
        <v>3818</v>
      </c>
      <c r="B1475" t="s">
        <v>3293</v>
      </c>
    </row>
    <row r="1476" spans="1:2">
      <c r="A1476" t="s">
        <v>3819</v>
      </c>
      <c r="B1476" t="s">
        <v>3293</v>
      </c>
    </row>
    <row r="1477" spans="1:2">
      <c r="A1477" t="s">
        <v>3820</v>
      </c>
      <c r="B1477" t="s">
        <v>3293</v>
      </c>
    </row>
    <row r="1478" spans="1:2">
      <c r="A1478" t="s">
        <v>3821</v>
      </c>
      <c r="B1478" t="s">
        <v>3293</v>
      </c>
    </row>
    <row r="1479" spans="1:2">
      <c r="A1479" t="s">
        <v>3822</v>
      </c>
      <c r="B1479" t="s">
        <v>3293</v>
      </c>
    </row>
    <row r="1480" spans="1:2">
      <c r="A1480" t="s">
        <v>3823</v>
      </c>
      <c r="B1480" t="s">
        <v>3293</v>
      </c>
    </row>
    <row r="1481" spans="1:2">
      <c r="A1481" t="s">
        <v>3824</v>
      </c>
      <c r="B1481" t="s">
        <v>3293</v>
      </c>
    </row>
    <row r="1482" spans="1:2">
      <c r="A1482" t="s">
        <v>3825</v>
      </c>
      <c r="B1482" t="s">
        <v>3293</v>
      </c>
    </row>
    <row r="1483" spans="1:2">
      <c r="A1483" t="s">
        <v>3826</v>
      </c>
      <c r="B1483" t="s">
        <v>3293</v>
      </c>
    </row>
    <row r="1484" spans="1:2">
      <c r="A1484" t="s">
        <v>3827</v>
      </c>
      <c r="B1484" t="s">
        <v>3293</v>
      </c>
    </row>
    <row r="1485" spans="1:2">
      <c r="A1485" t="s">
        <v>3828</v>
      </c>
      <c r="B1485" t="s">
        <v>3293</v>
      </c>
    </row>
    <row r="1486" spans="1:2">
      <c r="A1486" t="s">
        <v>3829</v>
      </c>
      <c r="B1486" t="s">
        <v>3293</v>
      </c>
    </row>
    <row r="1487" spans="1:2">
      <c r="A1487" t="s">
        <v>3830</v>
      </c>
      <c r="B1487" t="s">
        <v>3293</v>
      </c>
    </row>
    <row r="1488" spans="1:2">
      <c r="A1488" t="s">
        <v>3831</v>
      </c>
      <c r="B1488" t="s">
        <v>3293</v>
      </c>
    </row>
    <row r="1489" spans="1:2">
      <c r="A1489" t="s">
        <v>3832</v>
      </c>
      <c r="B1489" t="s">
        <v>3293</v>
      </c>
    </row>
    <row r="1490" spans="1:2">
      <c r="A1490" t="s">
        <v>3833</v>
      </c>
      <c r="B1490" t="s">
        <v>3293</v>
      </c>
    </row>
    <row r="1491" spans="1:2">
      <c r="A1491" t="s">
        <v>3834</v>
      </c>
      <c r="B1491" t="s">
        <v>3293</v>
      </c>
    </row>
    <row r="1492" spans="1:2">
      <c r="A1492" t="s">
        <v>3431</v>
      </c>
      <c r="B1492" t="s">
        <v>3293</v>
      </c>
    </row>
    <row r="1493" spans="1:2">
      <c r="A1493" t="s">
        <v>3835</v>
      </c>
      <c r="B1493" t="s">
        <v>3293</v>
      </c>
    </row>
    <row r="1494" spans="1:2">
      <c r="A1494" t="s">
        <v>3836</v>
      </c>
      <c r="B1494" t="s">
        <v>3293</v>
      </c>
    </row>
    <row r="1495" spans="1:2">
      <c r="A1495" t="s">
        <v>3592</v>
      </c>
      <c r="B1495" t="s">
        <v>3293</v>
      </c>
    </row>
    <row r="1496" spans="1:2">
      <c r="A1496" t="s">
        <v>3837</v>
      </c>
      <c r="B1496" t="s">
        <v>3293</v>
      </c>
    </row>
    <row r="1497" spans="1:2">
      <c r="A1497" t="s">
        <v>3838</v>
      </c>
      <c r="B1497" t="s">
        <v>3293</v>
      </c>
    </row>
    <row r="1498" spans="1:2">
      <c r="A1498" t="s">
        <v>3839</v>
      </c>
      <c r="B1498" t="s">
        <v>3293</v>
      </c>
    </row>
    <row r="1499" spans="1:2">
      <c r="A1499" t="s">
        <v>3840</v>
      </c>
      <c r="B1499" t="s">
        <v>3293</v>
      </c>
    </row>
    <row r="1500" spans="1:2">
      <c r="A1500" t="s">
        <v>3841</v>
      </c>
      <c r="B1500" t="s">
        <v>3293</v>
      </c>
    </row>
    <row r="1501" spans="1:2">
      <c r="A1501" t="s">
        <v>3842</v>
      </c>
      <c r="B1501" t="s">
        <v>3293</v>
      </c>
    </row>
    <row r="1502" spans="1:2">
      <c r="A1502" t="s">
        <v>3534</v>
      </c>
      <c r="B1502" t="s">
        <v>3293</v>
      </c>
    </row>
    <row r="1503" spans="1:2">
      <c r="A1503" t="s">
        <v>3843</v>
      </c>
      <c r="B1503" t="s">
        <v>3293</v>
      </c>
    </row>
    <row r="1504" spans="1:2">
      <c r="A1504" t="s">
        <v>3844</v>
      </c>
      <c r="B1504" t="s">
        <v>3293</v>
      </c>
    </row>
    <row r="1505" spans="1:2">
      <c r="A1505" t="s">
        <v>3500</v>
      </c>
      <c r="B1505" t="s">
        <v>3293</v>
      </c>
    </row>
    <row r="1506" spans="1:2">
      <c r="A1506" t="s">
        <v>3845</v>
      </c>
      <c r="B1506" t="s">
        <v>3293</v>
      </c>
    </row>
    <row r="1507" spans="1:2">
      <c r="A1507" t="s">
        <v>3846</v>
      </c>
      <c r="B1507" t="s">
        <v>3293</v>
      </c>
    </row>
    <row r="1508" spans="1:2">
      <c r="A1508" t="s">
        <v>3847</v>
      </c>
      <c r="B1508" t="s">
        <v>3293</v>
      </c>
    </row>
    <row r="1509" spans="1:2">
      <c r="A1509" t="s">
        <v>3848</v>
      </c>
      <c r="B1509" t="s">
        <v>3293</v>
      </c>
    </row>
    <row r="1510" spans="1:2">
      <c r="A1510" t="s">
        <v>3849</v>
      </c>
      <c r="B1510" t="s">
        <v>3293</v>
      </c>
    </row>
    <row r="1511" spans="1:2">
      <c r="A1511" t="s">
        <v>3414</v>
      </c>
      <c r="B1511" t="s">
        <v>3293</v>
      </c>
    </row>
    <row r="1512" spans="1:2">
      <c r="A1512" t="s">
        <v>3850</v>
      </c>
      <c r="B1512" t="s">
        <v>3293</v>
      </c>
    </row>
    <row r="1513" spans="1:2">
      <c r="A1513" t="s">
        <v>3851</v>
      </c>
      <c r="B1513" t="s">
        <v>3293</v>
      </c>
    </row>
    <row r="1514" spans="1:2">
      <c r="A1514" t="s">
        <v>3852</v>
      </c>
      <c r="B1514" t="s">
        <v>3293</v>
      </c>
    </row>
    <row r="1515" spans="1:2">
      <c r="A1515" t="s">
        <v>3853</v>
      </c>
      <c r="B1515" t="s">
        <v>3293</v>
      </c>
    </row>
    <row r="1516" spans="1:2">
      <c r="A1516" t="s">
        <v>3854</v>
      </c>
      <c r="B1516" t="s">
        <v>3293</v>
      </c>
    </row>
    <row r="1517" spans="1:2">
      <c r="A1517" t="s">
        <v>3855</v>
      </c>
      <c r="B1517" t="s">
        <v>3293</v>
      </c>
    </row>
    <row r="1518" spans="1:2">
      <c r="A1518" t="s">
        <v>3856</v>
      </c>
      <c r="B1518" t="s">
        <v>3293</v>
      </c>
    </row>
    <row r="1519" spans="1:2">
      <c r="A1519" t="s">
        <v>3433</v>
      </c>
      <c r="B1519" t="s">
        <v>3293</v>
      </c>
    </row>
    <row r="1520" spans="1:2">
      <c r="A1520" t="s">
        <v>3857</v>
      </c>
      <c r="B1520" t="s">
        <v>3293</v>
      </c>
    </row>
    <row r="1522" spans="1:2">
      <c r="A1522" s="452" t="s">
        <v>3290</v>
      </c>
      <c r="B1522" s="452"/>
    </row>
    <row r="1523" spans="1:2">
      <c r="A1523" s="696" t="s">
        <v>3294</v>
      </c>
      <c r="B1523" s="696"/>
    </row>
    <row r="1524" spans="1:2">
      <c r="A1524" t="s">
        <v>311</v>
      </c>
    </row>
    <row r="1525" spans="1:2">
      <c r="A1525" t="s">
        <v>3291</v>
      </c>
    </row>
    <row r="1526" spans="1:2">
      <c r="A1526" t="s">
        <v>3292</v>
      </c>
    </row>
    <row r="1527" spans="1:2">
      <c r="A1527" t="s">
        <v>3293</v>
      </c>
    </row>
  </sheetData>
  <sortState xmlns:xlrd2="http://schemas.microsoft.com/office/spreadsheetml/2017/richdata2" ref="C2:C566">
    <sortCondition ref="C2:C566"/>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dimension ref="J5:K29"/>
  <sheetViews>
    <sheetView workbookViewId="0">
      <selection activeCell="K5" sqref="K5"/>
    </sheetView>
  </sheetViews>
  <sheetFormatPr defaultRowHeight="15"/>
  <sheetData>
    <row r="5" spans="10:11">
      <c r="J5" s="545" t="s">
        <v>2252</v>
      </c>
      <c r="K5" t="s">
        <v>2253</v>
      </c>
    </row>
    <row r="6" spans="10:11">
      <c r="J6" s="546" t="s">
        <v>2235</v>
      </c>
    </row>
    <row r="7" spans="10:11">
      <c r="J7" s="546" t="s">
        <v>2236</v>
      </c>
    </row>
    <row r="8" spans="10:11">
      <c r="J8" s="546" t="s">
        <v>2237</v>
      </c>
    </row>
    <row r="9" spans="10:11">
      <c r="J9" s="546" t="s">
        <v>2238</v>
      </c>
    </row>
    <row r="10" spans="10:11">
      <c r="J10" s="546" t="s">
        <v>2239</v>
      </c>
    </row>
    <row r="11" spans="10:11">
      <c r="J11" s="545" t="s">
        <v>2240</v>
      </c>
    </row>
    <row r="12" spans="10:11">
      <c r="J12" s="546" t="s">
        <v>2241</v>
      </c>
    </row>
    <row r="13" spans="10:11">
      <c r="J13" s="546" t="s">
        <v>2242</v>
      </c>
    </row>
    <row r="14" spans="10:11">
      <c r="J14" s="501" t="s">
        <v>2226</v>
      </c>
    </row>
    <row r="15" spans="10:11">
      <c r="J15" s="546" t="s">
        <v>2243</v>
      </c>
    </row>
    <row r="16" spans="10:11">
      <c r="J16" s="546" t="s">
        <v>2244</v>
      </c>
    </row>
    <row r="17" spans="10:10">
      <c r="J17" s="545" t="s">
        <v>2245</v>
      </c>
    </row>
    <row r="18" spans="10:10">
      <c r="J18" s="545" t="s">
        <v>2227</v>
      </c>
    </row>
    <row r="19" spans="10:10">
      <c r="J19" s="545" t="s">
        <v>2246</v>
      </c>
    </row>
    <row r="20" spans="10:10">
      <c r="J20" s="545" t="s">
        <v>2247</v>
      </c>
    </row>
    <row r="21" spans="10:10">
      <c r="J21" s="545" t="s">
        <v>2248</v>
      </c>
    </row>
    <row r="22" spans="10:10">
      <c r="J22" s="501" t="s">
        <v>2228</v>
      </c>
    </row>
    <row r="23" spans="10:10">
      <c r="J23" s="501" t="s">
        <v>2229</v>
      </c>
    </row>
    <row r="24" spans="10:10">
      <c r="J24" s="501" t="s">
        <v>2230</v>
      </c>
    </row>
    <row r="25" spans="10:10">
      <c r="J25" s="501" t="s">
        <v>2231</v>
      </c>
    </row>
    <row r="26" spans="10:10">
      <c r="J26" s="545" t="s">
        <v>2249</v>
      </c>
    </row>
    <row r="27" spans="10:10">
      <c r="J27" s="501" t="s">
        <v>2232</v>
      </c>
    </row>
    <row r="28" spans="10:10">
      <c r="J28" s="545" t="s">
        <v>2250</v>
      </c>
    </row>
    <row r="29" spans="10:10">
      <c r="J29" s="545" t="s">
        <v>2251</v>
      </c>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C45"/>
  <sheetViews>
    <sheetView topLeftCell="J7" workbookViewId="0">
      <selection activeCell="M25" sqref="M25"/>
    </sheetView>
  </sheetViews>
  <sheetFormatPr defaultColWidth="10.5703125" defaultRowHeight="12.75"/>
  <cols>
    <col min="1" max="9" width="10.5703125" style="1" hidden="1" customWidth="1"/>
    <col min="10" max="10" width="2" style="1" customWidth="1"/>
    <col min="11" max="11" width="27.85546875" style="1" customWidth="1"/>
    <col min="12" max="12" width="14.5703125" style="1" customWidth="1"/>
    <col min="13" max="13" width="16.85546875" style="1" customWidth="1"/>
    <col min="14" max="15" width="14.5703125" style="1" customWidth="1"/>
    <col min="16" max="16" width="1.28515625" style="1" customWidth="1"/>
    <col min="17" max="17" width="35.140625" style="1" customWidth="1"/>
    <col min="18" max="19" width="16.85546875" style="1" customWidth="1"/>
    <col min="20" max="20" width="2" style="1" customWidth="1"/>
    <col min="21" max="21" width="10.5703125" style="1"/>
    <col min="22" max="22" width="21" style="1" hidden="1" customWidth="1"/>
    <col min="23" max="23" width="10.5703125" style="1" hidden="1" customWidth="1"/>
    <col min="24" max="26" width="10.5703125" style="1"/>
    <col min="27" max="27" width="12.5703125" style="1" customWidth="1"/>
    <col min="28" max="28" width="13.5703125" style="1" customWidth="1"/>
    <col min="29" max="16384" width="10.5703125" style="1"/>
  </cols>
  <sheetData>
    <row r="1" spans="1:28" ht="18.75">
      <c r="A1" s="485" t="str">
        <f ca="1">MID(CELL("filename",A2),FIND("]",CELL("filename",A2))+1,256)</f>
        <v>UFB-1 Tax Impact</v>
      </c>
      <c r="B1" s="485">
        <f>ROW()</f>
        <v>1</v>
      </c>
      <c r="C1" s="485" t="str">
        <f>'Cover Page'!K6</f>
        <v>0606</v>
      </c>
      <c r="D1" s="485">
        <f>'Cover Page'!K4</f>
        <v>2022</v>
      </c>
      <c r="E1" s="485" t="s">
        <v>2022</v>
      </c>
      <c r="F1" s="487" t="s">
        <v>2055</v>
      </c>
      <c r="G1" s="485"/>
      <c r="H1" s="499">
        <f>'Cover Page'!M38</f>
        <v>0</v>
      </c>
      <c r="I1" s="426"/>
      <c r="J1" s="763" t="s">
        <v>259</v>
      </c>
      <c r="K1" s="763"/>
      <c r="L1" s="763"/>
      <c r="M1" s="763"/>
      <c r="N1" s="763"/>
      <c r="O1" s="763"/>
      <c r="P1" s="763"/>
      <c r="Q1" s="763"/>
      <c r="R1" s="763"/>
      <c r="S1" s="763"/>
      <c r="T1" s="763"/>
    </row>
    <row r="2" spans="1:28" ht="15">
      <c r="A2" s="485" t="str">
        <f ca="1">MID(CELL("filename",A2),FIND("]",CELL("filename",A2))+1,256)</f>
        <v>UFB-1 Tax Impact</v>
      </c>
      <c r="B2" s="485">
        <f>ROW()</f>
        <v>2</v>
      </c>
      <c r="C2" s="485" t="str">
        <f>'Cover Page'!K6</f>
        <v>0606</v>
      </c>
      <c r="D2" s="485">
        <f>'Cover Page'!K4</f>
        <v>2022</v>
      </c>
      <c r="E2" s="485" t="s">
        <v>2022</v>
      </c>
      <c r="F2" s="487" t="s">
        <v>2055</v>
      </c>
      <c r="G2" s="485" t="s">
        <v>121</v>
      </c>
      <c r="H2" s="499">
        <f>'Cover Page'!M38</f>
        <v>0</v>
      </c>
      <c r="I2" s="426"/>
      <c r="J2" s="518"/>
      <c r="K2" s="519"/>
      <c r="L2" s="519"/>
      <c r="M2" s="520"/>
      <c r="N2" s="520"/>
      <c r="O2" s="332"/>
      <c r="P2" s="316"/>
      <c r="Q2" s="4"/>
      <c r="R2" s="5"/>
      <c r="S2" s="332"/>
      <c r="T2" s="20"/>
    </row>
    <row r="3" spans="1:28" ht="12.75" customHeight="1">
      <c r="A3" s="485" t="str">
        <f t="shared" ref="A3:A33" ca="1" si="0">MID(CELL("filename",A3),FIND("]",CELL("filename",A3))+1,256)</f>
        <v>UFB-1 Tax Impact</v>
      </c>
      <c r="B3" s="485">
        <f>ROW()</f>
        <v>3</v>
      </c>
      <c r="C3" s="485" t="str">
        <f>'Cover Page'!K6</f>
        <v>0606</v>
      </c>
      <c r="D3" s="485">
        <f>'Cover Page'!K4</f>
        <v>2022</v>
      </c>
      <c r="E3" s="485" t="s">
        <v>2022</v>
      </c>
      <c r="F3" s="487" t="s">
        <v>2055</v>
      </c>
      <c r="G3" s="485" t="s">
        <v>121</v>
      </c>
      <c r="H3" s="499">
        <f>'Cover Page'!M38</f>
        <v>0</v>
      </c>
      <c r="I3" s="426"/>
      <c r="J3" s="766" t="str">
        <f>'Cover Page'!K4-1&amp;" Calendar Year Property Tax Levies - ALL entities levying property taxes"</f>
        <v>2021 Calendar Year Property Tax Levies - ALL entities levying property taxes</v>
      </c>
      <c r="K3" s="767"/>
      <c r="L3" s="767"/>
      <c r="M3" s="767"/>
      <c r="N3" s="767"/>
      <c r="O3" s="299"/>
      <c r="P3" s="317"/>
      <c r="Q3" s="764" t="str">
        <f>"Current Year "&amp;'Cover Page'!K4&amp;" Budget"</f>
        <v>Current Year 2022 Budget</v>
      </c>
      <c r="R3" s="765"/>
      <c r="S3" s="303"/>
      <c r="T3" s="302"/>
    </row>
    <row r="4" spans="1:28" ht="15">
      <c r="A4" s="485" t="str">
        <f t="shared" ca="1" si="0"/>
        <v>UFB-1 Tax Impact</v>
      </c>
      <c r="B4" s="485">
        <f>ROW()</f>
        <v>4</v>
      </c>
      <c r="C4" s="485" t="str">
        <f>'Cover Page'!K6</f>
        <v>0606</v>
      </c>
      <c r="D4" s="485">
        <f>'Cover Page'!K4</f>
        <v>2022</v>
      </c>
      <c r="E4" s="485" t="s">
        <v>2022</v>
      </c>
      <c r="F4" s="487" t="s">
        <v>2055</v>
      </c>
      <c r="G4" s="485" t="s">
        <v>121</v>
      </c>
      <c r="H4" s="499">
        <f>'Cover Page'!M38</f>
        <v>0</v>
      </c>
      <c r="I4"/>
      <c r="J4" s="7"/>
      <c r="K4" s="8"/>
      <c r="L4" s="9" t="s">
        <v>1</v>
      </c>
      <c r="M4" s="9" t="s">
        <v>1</v>
      </c>
      <c r="N4" s="10" t="s">
        <v>2</v>
      </c>
      <c r="O4" s="521" t="s">
        <v>3</v>
      </c>
      <c r="P4" s="317"/>
      <c r="Q4" s="15" t="s">
        <v>7</v>
      </c>
      <c r="R4" s="15" t="s">
        <v>8</v>
      </c>
      <c r="S4" s="333" t="s">
        <v>5</v>
      </c>
      <c r="T4" s="20"/>
    </row>
    <row r="5" spans="1:28" s="20" customFormat="1" ht="15">
      <c r="A5" s="485" t="str">
        <f t="shared" ca="1" si="0"/>
        <v>UFB-1 Tax Impact</v>
      </c>
      <c r="B5" s="485">
        <f>ROW()</f>
        <v>5</v>
      </c>
      <c r="C5" s="485" t="str">
        <f>'Cover Page'!K6</f>
        <v>0606</v>
      </c>
      <c r="D5" s="485">
        <f>'Cover Page'!K4</f>
        <v>2022</v>
      </c>
      <c r="E5" s="485" t="s">
        <v>2022</v>
      </c>
      <c r="F5" s="487" t="s">
        <v>2055</v>
      </c>
      <c r="G5" s="485" t="s">
        <v>121</v>
      </c>
      <c r="H5" s="499">
        <f>'Cover Page'!M38</f>
        <v>0</v>
      </c>
      <c r="I5"/>
      <c r="J5" s="13"/>
      <c r="K5" s="14"/>
      <c r="L5" s="15" t="s">
        <v>4</v>
      </c>
      <c r="M5" s="16" t="s">
        <v>5</v>
      </c>
      <c r="N5" s="17" t="s">
        <v>6</v>
      </c>
      <c r="O5" s="522" t="s">
        <v>253</v>
      </c>
      <c r="P5" s="318"/>
      <c r="Q5" s="21"/>
      <c r="R5" s="21"/>
      <c r="S5" s="334"/>
      <c r="T5" s="321"/>
      <c r="Y5" s="1"/>
      <c r="Z5" s="1"/>
      <c r="AA5" s="1"/>
      <c r="AB5" s="1"/>
    </row>
    <row r="6" spans="1:28" s="20" customFormat="1">
      <c r="A6" s="485" t="str">
        <f t="shared" ca="1" si="0"/>
        <v>UFB-1 Tax Impact</v>
      </c>
      <c r="B6" s="485">
        <f>ROW()</f>
        <v>6</v>
      </c>
      <c r="C6" s="485" t="str">
        <f>'Cover Page'!K6</f>
        <v>0606</v>
      </c>
      <c r="D6" s="485">
        <f>'Cover Page'!K4</f>
        <v>2022</v>
      </c>
      <c r="E6" s="485" t="s">
        <v>2022</v>
      </c>
      <c r="F6" s="487" t="s">
        <v>2055</v>
      </c>
      <c r="G6" s="485" t="s">
        <v>2056</v>
      </c>
      <c r="H6" s="499">
        <f>'Cover Page'!M38</f>
        <v>0</v>
      </c>
      <c r="I6" s="485" t="s">
        <v>2056</v>
      </c>
      <c r="J6" s="13"/>
      <c r="K6" s="22" t="s">
        <v>9</v>
      </c>
      <c r="L6" s="725">
        <v>0.442</v>
      </c>
      <c r="M6" s="726">
        <v>334252.65000000002</v>
      </c>
      <c r="N6" s="23">
        <f>M6/M20</f>
        <v>0.12487616576206916</v>
      </c>
      <c r="O6" s="669">
        <f>$M$24/100*$L6</f>
        <v>804.63929780000001</v>
      </c>
      <c r="P6" s="318"/>
      <c r="Q6" s="22" t="s">
        <v>9</v>
      </c>
      <c r="R6" s="657" t="s">
        <v>14</v>
      </c>
      <c r="S6" s="600">
        <v>340319.81</v>
      </c>
      <c r="T6" s="321"/>
      <c r="Y6" s="1"/>
      <c r="Z6" s="1"/>
      <c r="AA6" s="1"/>
      <c r="AB6" s="1"/>
    </row>
    <row r="7" spans="1:28" s="20" customFormat="1">
      <c r="A7" s="485" t="str">
        <f t="shared" ca="1" si="0"/>
        <v>UFB-1 Tax Impact</v>
      </c>
      <c r="B7" s="485">
        <f>ROW()</f>
        <v>7</v>
      </c>
      <c r="C7" s="485" t="str">
        <f>'Cover Page'!K6</f>
        <v>0606</v>
      </c>
      <c r="D7" s="485">
        <f>'Cover Page'!K4</f>
        <v>2022</v>
      </c>
      <c r="E7" s="485" t="s">
        <v>2022</v>
      </c>
      <c r="F7" s="487" t="s">
        <v>2055</v>
      </c>
      <c r="G7" s="485" t="s">
        <v>2057</v>
      </c>
      <c r="H7" s="499">
        <f>'Cover Page'!M38</f>
        <v>0</v>
      </c>
      <c r="I7" s="485" t="s">
        <v>2057</v>
      </c>
      <c r="J7" s="13"/>
      <c r="K7" s="510" t="s">
        <v>11</v>
      </c>
      <c r="L7" s="727"/>
      <c r="M7" s="728"/>
      <c r="N7" s="23">
        <f>M7/M20</f>
        <v>0</v>
      </c>
      <c r="O7" s="670">
        <f t="shared" ref="O7:O18" si="1">$M$24/100*$L7</f>
        <v>0</v>
      </c>
      <c r="P7" s="318"/>
      <c r="Q7" s="20" t="s">
        <v>11</v>
      </c>
      <c r="R7" s="657"/>
      <c r="S7" s="601"/>
      <c r="T7" s="322"/>
      <c r="Y7" s="1"/>
      <c r="Z7" s="1"/>
      <c r="AA7" s="1"/>
      <c r="AB7" s="1"/>
    </row>
    <row r="8" spans="1:28" s="20" customFormat="1">
      <c r="A8" s="485" t="str">
        <f t="shared" ca="1" si="0"/>
        <v>UFB-1 Tax Impact</v>
      </c>
      <c r="B8" s="485">
        <f>ROW()</f>
        <v>8</v>
      </c>
      <c r="C8" s="485" t="str">
        <f>'Cover Page'!K6</f>
        <v>0606</v>
      </c>
      <c r="D8" s="485">
        <f>'Cover Page'!K4</f>
        <v>2022</v>
      </c>
      <c r="E8" s="485" t="s">
        <v>2022</v>
      </c>
      <c r="F8" s="487" t="s">
        <v>2055</v>
      </c>
      <c r="G8" s="485" t="s">
        <v>2058</v>
      </c>
      <c r="H8" s="499">
        <f>'Cover Page'!M38</f>
        <v>0</v>
      </c>
      <c r="I8" s="485" t="s">
        <v>2058</v>
      </c>
      <c r="J8" s="13"/>
      <c r="K8" s="510" t="s">
        <v>12</v>
      </c>
      <c r="L8" s="727"/>
      <c r="M8" s="728"/>
      <c r="N8" s="23">
        <f>M8/M20</f>
        <v>0</v>
      </c>
      <c r="O8" s="670">
        <f t="shared" si="1"/>
        <v>0</v>
      </c>
      <c r="P8" s="318"/>
      <c r="Q8" s="25" t="s">
        <v>12</v>
      </c>
      <c r="R8" s="657"/>
      <c r="S8" s="731"/>
      <c r="T8" s="322"/>
      <c r="Y8" s="1"/>
      <c r="Z8" s="1"/>
      <c r="AA8" s="1"/>
      <c r="AB8" s="1"/>
    </row>
    <row r="9" spans="1:28" s="20" customFormat="1">
      <c r="A9" s="485"/>
      <c r="B9" s="485"/>
      <c r="C9" s="485"/>
      <c r="D9" s="485"/>
      <c r="E9" s="485"/>
      <c r="F9" s="487"/>
      <c r="G9" s="485"/>
      <c r="H9" s="499"/>
      <c r="I9" s="485"/>
      <c r="J9" s="13"/>
      <c r="K9" s="656" t="s">
        <v>2295</v>
      </c>
      <c r="L9" s="727"/>
      <c r="M9" s="728"/>
      <c r="N9" s="23">
        <f>M9/M20</f>
        <v>0</v>
      </c>
      <c r="O9" s="670">
        <f t="shared" si="1"/>
        <v>0</v>
      </c>
      <c r="P9" s="318"/>
      <c r="Q9" s="656" t="s">
        <v>2295</v>
      </c>
      <c r="R9" s="657"/>
      <c r="S9" s="731"/>
      <c r="T9" s="322"/>
      <c r="Y9" s="1"/>
      <c r="Z9" s="1"/>
      <c r="AA9" s="1"/>
      <c r="AB9" s="1"/>
    </row>
    <row r="10" spans="1:28" s="20" customFormat="1">
      <c r="A10" s="485" t="str">
        <f t="shared" ca="1" si="0"/>
        <v>UFB-1 Tax Impact</v>
      </c>
      <c r="B10" s="485">
        <f>ROW()</f>
        <v>10</v>
      </c>
      <c r="C10" s="485" t="str">
        <f>'Cover Page'!K6</f>
        <v>0606</v>
      </c>
      <c r="D10" s="485">
        <f>'Cover Page'!K4</f>
        <v>2022</v>
      </c>
      <c r="E10" s="485" t="s">
        <v>2022</v>
      </c>
      <c r="F10" s="487" t="s">
        <v>2055</v>
      </c>
      <c r="G10" s="485" t="s">
        <v>2059</v>
      </c>
      <c r="H10" s="499">
        <f>'Cover Page'!M38</f>
        <v>0</v>
      </c>
      <c r="I10" s="485" t="s">
        <v>2059</v>
      </c>
      <c r="J10" s="26"/>
      <c r="K10" s="510" t="s">
        <v>279</v>
      </c>
      <c r="L10" s="727"/>
      <c r="M10" s="728"/>
      <c r="N10" s="23">
        <f>M10/M20</f>
        <v>0</v>
      </c>
      <c r="O10" s="670">
        <f t="shared" si="1"/>
        <v>0</v>
      </c>
      <c r="P10" s="318"/>
      <c r="Q10" s="25" t="s">
        <v>13</v>
      </c>
      <c r="R10" s="657"/>
      <c r="S10" s="731"/>
      <c r="T10" s="321"/>
      <c r="Y10" s="1"/>
      <c r="Z10" s="1"/>
      <c r="AA10" s="1"/>
      <c r="AB10" s="1"/>
    </row>
    <row r="11" spans="1:28" s="20" customFormat="1">
      <c r="A11" s="485" t="str">
        <f ca="1">MID(CELL("filename",A11),FIND("]",CELL("filename",A11))+1,256)</f>
        <v>UFB-1 Tax Impact</v>
      </c>
      <c r="B11" s="485">
        <f>ROW()</f>
        <v>11</v>
      </c>
      <c r="C11" s="485" t="str">
        <f>'Cover Page'!K6</f>
        <v>0606</v>
      </c>
      <c r="D11" s="485">
        <f>'Cover Page'!K4</f>
        <v>2022</v>
      </c>
      <c r="E11" s="485" t="s">
        <v>2022</v>
      </c>
      <c r="F11" s="487" t="s">
        <v>2055</v>
      </c>
      <c r="G11" s="485" t="s">
        <v>2060</v>
      </c>
      <c r="H11" s="499">
        <f>'Cover Page'!M38</f>
        <v>0</v>
      </c>
      <c r="I11" s="485" t="s">
        <v>2060</v>
      </c>
      <c r="J11" s="26"/>
      <c r="K11" s="480" t="s">
        <v>15</v>
      </c>
      <c r="L11" s="729"/>
      <c r="M11" s="730"/>
      <c r="N11" s="23">
        <f>M11/M20</f>
        <v>0</v>
      </c>
      <c r="O11" s="670">
        <f t="shared" si="1"/>
        <v>0</v>
      </c>
      <c r="P11" s="318"/>
      <c r="Q11" s="25" t="s">
        <v>15</v>
      </c>
      <c r="R11" s="657"/>
      <c r="S11" s="731"/>
      <c r="T11" s="321"/>
      <c r="Y11" s="1"/>
      <c r="Z11" s="1"/>
      <c r="AA11" s="1"/>
      <c r="AB11" s="1"/>
    </row>
    <row r="12" spans="1:28" s="20" customFormat="1">
      <c r="A12" s="485" t="str">
        <f ca="1">MID(CELL("filename",A12),FIND("]",CELL("filename",A12))+1,256)</f>
        <v>UFB-1 Tax Impact</v>
      </c>
      <c r="B12" s="485">
        <f>ROW()</f>
        <v>12</v>
      </c>
      <c r="C12" s="485" t="str">
        <f>'Cover Page'!K6</f>
        <v>0606</v>
      </c>
      <c r="D12" s="485">
        <f>'Cover Page'!K4</f>
        <v>2022</v>
      </c>
      <c r="E12" s="485" t="s">
        <v>2022</v>
      </c>
      <c r="F12" s="487" t="s">
        <v>2055</v>
      </c>
      <c r="G12" s="485" t="s">
        <v>2061</v>
      </c>
      <c r="H12" s="499">
        <f>'Cover Page'!M38</f>
        <v>0</v>
      </c>
      <c r="I12" s="485" t="s">
        <v>2061</v>
      </c>
      <c r="J12" s="26"/>
      <c r="K12" s="480" t="s">
        <v>16</v>
      </c>
      <c r="L12" s="729">
        <v>1.363</v>
      </c>
      <c r="M12" s="730">
        <v>1032521</v>
      </c>
      <c r="N12" s="23">
        <f>M12/M20</f>
        <v>0.38574791717827039</v>
      </c>
      <c r="O12" s="670">
        <f t="shared" si="1"/>
        <v>2481.2745767000001</v>
      </c>
      <c r="P12" s="318"/>
      <c r="Q12" s="25" t="s">
        <v>16</v>
      </c>
      <c r="R12" s="657" t="s">
        <v>14</v>
      </c>
      <c r="S12" s="731">
        <v>1084147.05</v>
      </c>
      <c r="T12" s="321"/>
      <c r="Y12" s="1"/>
      <c r="Z12" s="1"/>
      <c r="AA12" s="1"/>
      <c r="AB12" s="1"/>
    </row>
    <row r="13" spans="1:28" s="20" customFormat="1">
      <c r="A13" s="485" t="str">
        <f ca="1">MID(CELL("filename",A13),FIND("]",CELL("filename",A13))+1,256)</f>
        <v>UFB-1 Tax Impact</v>
      </c>
      <c r="B13" s="485">
        <f>ROW()</f>
        <v>13</v>
      </c>
      <c r="C13" s="485" t="str">
        <f>'Cover Page'!K6</f>
        <v>0606</v>
      </c>
      <c r="D13" s="485">
        <f>'Cover Page'!K4</f>
        <v>2022</v>
      </c>
      <c r="E13" s="485" t="s">
        <v>2022</v>
      </c>
      <c r="F13" s="487" t="s">
        <v>2055</v>
      </c>
      <c r="G13" s="485" t="s">
        <v>2062</v>
      </c>
      <c r="H13" s="499">
        <f>'Cover Page'!M38</f>
        <v>0</v>
      </c>
      <c r="I13" s="485" t="s">
        <v>2062</v>
      </c>
      <c r="J13" s="26"/>
      <c r="K13" s="510" t="s">
        <v>17</v>
      </c>
      <c r="L13" s="727">
        <v>0.56999999999999995</v>
      </c>
      <c r="M13" s="728">
        <v>432003</v>
      </c>
      <c r="N13" s="23">
        <f>M13/M20</f>
        <v>0.16139551395542012</v>
      </c>
      <c r="O13" s="670">
        <f t="shared" si="1"/>
        <v>1037.657013</v>
      </c>
      <c r="P13" s="318"/>
      <c r="Q13" s="25" t="s">
        <v>17</v>
      </c>
      <c r="R13" s="657" t="s">
        <v>14</v>
      </c>
      <c r="S13" s="731">
        <v>453603.15</v>
      </c>
      <c r="T13" s="321"/>
      <c r="Y13" s="1"/>
      <c r="Z13" s="1"/>
      <c r="AA13" s="1"/>
      <c r="AB13" s="1"/>
    </row>
    <row r="14" spans="1:28" s="20" customFormat="1">
      <c r="A14" s="485" t="str">
        <f ca="1">MID(CELL("filename",A14),FIND("]",CELL("filename",A14))+1,256)</f>
        <v>UFB-1 Tax Impact</v>
      </c>
      <c r="B14" s="485">
        <f>ROW()</f>
        <v>14</v>
      </c>
      <c r="C14" s="485" t="str">
        <f>'Cover Page'!K6</f>
        <v>0606</v>
      </c>
      <c r="D14" s="485">
        <f>'Cover Page'!K4</f>
        <v>2022</v>
      </c>
      <c r="E14" s="485" t="s">
        <v>2022</v>
      </c>
      <c r="F14" s="487" t="s">
        <v>2055</v>
      </c>
      <c r="G14" s="485" t="s">
        <v>2063</v>
      </c>
      <c r="H14" s="499">
        <f>'Cover Page'!M38</f>
        <v>0</v>
      </c>
      <c r="I14" s="485" t="s">
        <v>2063</v>
      </c>
      <c r="J14" s="26"/>
      <c r="K14" s="510" t="s">
        <v>18</v>
      </c>
      <c r="L14" s="727">
        <v>1.1599999999999999</v>
      </c>
      <c r="M14" s="728">
        <v>877896.26</v>
      </c>
      <c r="N14" s="23">
        <f>M14/M20</f>
        <v>0.32798040310424031</v>
      </c>
      <c r="O14" s="670">
        <f t="shared" si="1"/>
        <v>2111.7230439999998</v>
      </c>
      <c r="P14" s="318"/>
      <c r="Q14" s="25" t="s">
        <v>18</v>
      </c>
      <c r="R14" s="657" t="s">
        <v>14</v>
      </c>
      <c r="S14" s="731">
        <v>921791.07</v>
      </c>
      <c r="Y14" s="1"/>
      <c r="Z14" s="1"/>
      <c r="AA14" s="1"/>
      <c r="AB14" s="1"/>
    </row>
    <row r="15" spans="1:28" s="20" customFormat="1">
      <c r="A15" s="485" t="str">
        <f t="shared" ca="1" si="0"/>
        <v>UFB-1 Tax Impact</v>
      </c>
      <c r="B15" s="485">
        <f>ROW()</f>
        <v>15</v>
      </c>
      <c r="C15" s="485" t="str">
        <f>'Cover Page'!K6</f>
        <v>0606</v>
      </c>
      <c r="D15" s="485">
        <f>'Cover Page'!K4</f>
        <v>2022</v>
      </c>
      <c r="E15" s="485" t="s">
        <v>2022</v>
      </c>
      <c r="F15" s="487" t="s">
        <v>2055</v>
      </c>
      <c r="G15" s="485" t="s">
        <v>2064</v>
      </c>
      <c r="H15" s="499">
        <f>'Cover Page'!M38</f>
        <v>0</v>
      </c>
      <c r="I15" s="485" t="s">
        <v>2064</v>
      </c>
      <c r="J15" s="26"/>
      <c r="K15" s="510" t="s">
        <v>19</v>
      </c>
      <c r="L15" s="523"/>
      <c r="M15" s="524"/>
      <c r="N15" s="23">
        <f>M15/M20</f>
        <v>0</v>
      </c>
      <c r="O15" s="670">
        <f t="shared" si="1"/>
        <v>0</v>
      </c>
      <c r="P15" s="318"/>
      <c r="Q15" s="25" t="s">
        <v>19</v>
      </c>
      <c r="R15" s="587"/>
      <c r="S15" s="602"/>
      <c r="Y15" s="1"/>
      <c r="Z15" s="1"/>
      <c r="AA15" s="1"/>
      <c r="AB15" s="1"/>
    </row>
    <row r="16" spans="1:28" s="20" customFormat="1">
      <c r="A16" s="485" t="str">
        <f t="shared" ca="1" si="0"/>
        <v>UFB-1 Tax Impact</v>
      </c>
      <c r="B16" s="485">
        <f>ROW()</f>
        <v>16</v>
      </c>
      <c r="C16" s="485" t="str">
        <f>'Cover Page'!K6</f>
        <v>0606</v>
      </c>
      <c r="D16" s="485">
        <f>'Cover Page'!K4</f>
        <v>2022</v>
      </c>
      <c r="E16" s="485" t="s">
        <v>2022</v>
      </c>
      <c r="F16" s="487" t="s">
        <v>2055</v>
      </c>
      <c r="G16" s="485" t="s">
        <v>2065</v>
      </c>
      <c r="H16" s="499">
        <f>'Cover Page'!M38</f>
        <v>0</v>
      </c>
      <c r="I16" s="485" t="s">
        <v>2065</v>
      </c>
      <c r="J16" s="26"/>
      <c r="K16" s="510" t="s">
        <v>20</v>
      </c>
      <c r="L16" s="523"/>
      <c r="M16" s="524"/>
      <c r="N16" s="23">
        <f>M16/M20</f>
        <v>0</v>
      </c>
      <c r="O16" s="670">
        <f t="shared" si="1"/>
        <v>0</v>
      </c>
      <c r="P16" s="318"/>
      <c r="Q16" s="25" t="s">
        <v>20</v>
      </c>
      <c r="R16" s="587"/>
      <c r="S16" s="602"/>
      <c r="Y16" s="1"/>
      <c r="Z16" s="1"/>
      <c r="AA16" s="1"/>
      <c r="AB16" s="1"/>
    </row>
    <row r="17" spans="1:29" s="20" customFormat="1">
      <c r="A17" s="485" t="str">
        <f t="shared" ca="1" si="0"/>
        <v>UFB-1 Tax Impact</v>
      </c>
      <c r="B17" s="485">
        <f>ROW()</f>
        <v>17</v>
      </c>
      <c r="C17" s="485" t="str">
        <f>'Cover Page'!K6</f>
        <v>0606</v>
      </c>
      <c r="D17" s="485">
        <f>'Cover Page'!K4</f>
        <v>2022</v>
      </c>
      <c r="E17" s="485" t="s">
        <v>2022</v>
      </c>
      <c r="F17" s="487" t="s">
        <v>2055</v>
      </c>
      <c r="G17" s="485" t="s">
        <v>2066</v>
      </c>
      <c r="H17" s="499">
        <f>'Cover Page'!M38</f>
        <v>0</v>
      </c>
      <c r="I17" s="485" t="s">
        <v>2066</v>
      </c>
      <c r="J17" s="13"/>
      <c r="K17" s="510" t="s">
        <v>21</v>
      </c>
      <c r="L17" s="523"/>
      <c r="M17" s="524"/>
      <c r="N17" s="23">
        <f>M17/M20</f>
        <v>0</v>
      </c>
      <c r="O17" s="670">
        <f t="shared" si="1"/>
        <v>0</v>
      </c>
      <c r="P17" s="318"/>
      <c r="Q17" s="25" t="s">
        <v>21</v>
      </c>
      <c r="R17" s="587"/>
      <c r="S17" s="602"/>
      <c r="Y17" s="1"/>
      <c r="Z17" s="1"/>
      <c r="AA17" s="1"/>
      <c r="AB17" s="1"/>
    </row>
    <row r="18" spans="1:29" s="20" customFormat="1">
      <c r="A18" s="485" t="str">
        <f t="shared" ca="1" si="0"/>
        <v>UFB-1 Tax Impact</v>
      </c>
      <c r="B18" s="485">
        <f>ROW()</f>
        <v>18</v>
      </c>
      <c r="C18" s="485" t="str">
        <f>'Cover Page'!K6</f>
        <v>0606</v>
      </c>
      <c r="D18" s="485">
        <f>'Cover Page'!K4</f>
        <v>2022</v>
      </c>
      <c r="E18" s="485" t="s">
        <v>2022</v>
      </c>
      <c r="F18" s="487" t="s">
        <v>2055</v>
      </c>
      <c r="G18" s="485" t="s">
        <v>2067</v>
      </c>
      <c r="H18" s="499">
        <f>'Cover Page'!M38</f>
        <v>0</v>
      </c>
      <c r="I18" s="485" t="s">
        <v>2067</v>
      </c>
      <c r="J18" s="27"/>
      <c r="K18" s="510" t="s">
        <v>22</v>
      </c>
      <c r="L18" s="523"/>
      <c r="M18" s="524"/>
      <c r="N18" s="23">
        <f>M18/M20</f>
        <v>0</v>
      </c>
      <c r="O18" s="670">
        <f t="shared" si="1"/>
        <v>0</v>
      </c>
      <c r="P18" s="318"/>
      <c r="Q18" s="25" t="s">
        <v>22</v>
      </c>
      <c r="R18" s="587"/>
      <c r="S18" s="602"/>
      <c r="T18" s="28"/>
      <c r="Y18" s="1"/>
      <c r="Z18" s="1"/>
      <c r="AA18" s="1"/>
      <c r="AB18" s="1"/>
    </row>
    <row r="19" spans="1:29" s="20" customFormat="1">
      <c r="A19" s="485" t="str">
        <f t="shared" ca="1" si="0"/>
        <v>UFB-1 Tax Impact</v>
      </c>
      <c r="B19" s="485">
        <f>ROW()</f>
        <v>19</v>
      </c>
      <c r="C19" s="485" t="str">
        <f>'Cover Page'!K6</f>
        <v>0606</v>
      </c>
      <c r="D19" s="485">
        <f>'Cover Page'!K4</f>
        <v>2022</v>
      </c>
      <c r="E19" s="485" t="s">
        <v>2022</v>
      </c>
      <c r="F19" s="487" t="s">
        <v>2055</v>
      </c>
      <c r="G19" s="485" t="s">
        <v>121</v>
      </c>
      <c r="H19" s="499">
        <f>'Cover Page'!M38</f>
        <v>0</v>
      </c>
      <c r="I19" s="485" t="s">
        <v>121</v>
      </c>
      <c r="J19" s="13"/>
      <c r="K19" s="14"/>
      <c r="L19" s="14"/>
      <c r="M19" s="14"/>
      <c r="N19" s="28"/>
      <c r="O19" s="114"/>
      <c r="P19" s="318"/>
      <c r="Q19" s="14"/>
      <c r="R19" s="14"/>
      <c r="S19" s="327"/>
      <c r="T19" s="28"/>
      <c r="Y19" s="1"/>
      <c r="Z19" s="1"/>
      <c r="AA19" s="1"/>
      <c r="AB19" s="1"/>
    </row>
    <row r="20" spans="1:29" s="20" customFormat="1" ht="13.5" thickBot="1">
      <c r="A20" s="485" t="str">
        <f t="shared" ca="1" si="0"/>
        <v>UFB-1 Tax Impact</v>
      </c>
      <c r="B20" s="485">
        <f>ROW()</f>
        <v>20</v>
      </c>
      <c r="C20" s="485" t="str">
        <f>'Cover Page'!K6</f>
        <v>0606</v>
      </c>
      <c r="D20" s="485">
        <f>'Cover Page'!K4</f>
        <v>2022</v>
      </c>
      <c r="E20" s="485" t="s">
        <v>2022</v>
      </c>
      <c r="F20" s="487" t="s">
        <v>2055</v>
      </c>
      <c r="G20" s="485" t="s">
        <v>2068</v>
      </c>
      <c r="H20" s="499">
        <f>'Cover Page'!M38</f>
        <v>0</v>
      </c>
      <c r="I20" s="485" t="s">
        <v>2068</v>
      </c>
      <c r="J20" s="27"/>
      <c r="K20" s="29" t="str">
        <f>"Total (Calendar Year "&amp;'Cover Page'!K4-1&amp;" Budget)"</f>
        <v>Total (Calendar Year 2021 Budget)</v>
      </c>
      <c r="L20" s="467">
        <f>SUM(L6:L18)</f>
        <v>3.5350000000000001</v>
      </c>
      <c r="M20" s="249">
        <f>SUM(M6:M18)</f>
        <v>2676672.91</v>
      </c>
      <c r="N20" s="30">
        <f>SUM(N6:N18)</f>
        <v>1</v>
      </c>
      <c r="O20" s="328">
        <f>SUM(O6:O18)</f>
        <v>6435.2939315000003</v>
      </c>
      <c r="P20" s="318"/>
      <c r="Q20" s="29" t="s">
        <v>23</v>
      </c>
      <c r="R20" s="29"/>
      <c r="S20" s="328">
        <f>SUM(S6:S18)</f>
        <v>2799861.08</v>
      </c>
      <c r="T20" s="28"/>
      <c r="X20" s="425"/>
      <c r="Y20" s="699"/>
      <c r="Z20" s="699"/>
      <c r="AA20" s="699"/>
      <c r="AB20" s="699"/>
      <c r="AC20" s="425"/>
    </row>
    <row r="21" spans="1:29" s="20" customFormat="1" ht="16.5" thickTop="1" thickBot="1">
      <c r="A21" s="485" t="str">
        <f t="shared" ca="1" si="0"/>
        <v>UFB-1 Tax Impact</v>
      </c>
      <c r="B21" s="485">
        <f>ROW()</f>
        <v>21</v>
      </c>
      <c r="C21" s="485" t="str">
        <f>'Cover Page'!K6</f>
        <v>0606</v>
      </c>
      <c r="D21" s="485">
        <f>'Cover Page'!K4</f>
        <v>2022</v>
      </c>
      <c r="E21" s="485" t="s">
        <v>2022</v>
      </c>
      <c r="F21" s="487" t="s">
        <v>2055</v>
      </c>
      <c r="G21" s="485" t="s">
        <v>121</v>
      </c>
      <c r="H21" s="499">
        <f>'Cover Page'!M38</f>
        <v>0</v>
      </c>
      <c r="I21" s="438"/>
      <c r="J21" s="13"/>
      <c r="O21" s="12"/>
      <c r="P21" s="318"/>
      <c r="Q21" s="14"/>
      <c r="R21" s="14"/>
      <c r="S21" s="114"/>
      <c r="T21" s="321"/>
      <c r="X21" s="425"/>
      <c r="Y21" s="699"/>
      <c r="Z21" s="699"/>
      <c r="AA21" s="699"/>
      <c r="AB21" s="699"/>
      <c r="AC21" s="425"/>
    </row>
    <row r="22" spans="1:29" s="20" customFormat="1" ht="15" thickBot="1">
      <c r="A22" s="485" t="str">
        <f t="shared" ca="1" si="0"/>
        <v>UFB-1 Tax Impact</v>
      </c>
      <c r="B22" s="485">
        <f>ROW()</f>
        <v>22</v>
      </c>
      <c r="C22" s="485" t="str">
        <f>'Cover Page'!K6</f>
        <v>0606</v>
      </c>
      <c r="D22" s="485">
        <f>'Cover Page'!K4</f>
        <v>2022</v>
      </c>
      <c r="E22" s="485" t="s">
        <v>2022</v>
      </c>
      <c r="F22" s="487" t="s">
        <v>2055</v>
      </c>
      <c r="G22" s="485" t="s">
        <v>2069</v>
      </c>
      <c r="H22" s="499">
        <f>'Cover Page'!M38</f>
        <v>0</v>
      </c>
      <c r="I22" s="539" t="s">
        <v>2215</v>
      </c>
      <c r="J22" s="26"/>
      <c r="K22" s="425" t="s">
        <v>283</v>
      </c>
      <c r="L22" s="553" t="str">
        <f>"October 1, "&amp;'Cover Page'!K4-1&amp;" "</f>
        <v xml:space="preserve">October 1, 2021 </v>
      </c>
      <c r="M22" s="250">
        <v>75309500</v>
      </c>
      <c r="N22" s="11"/>
      <c r="O22" s="513"/>
      <c r="P22" s="318"/>
      <c r="Q22" s="20" t="s">
        <v>24</v>
      </c>
      <c r="S22" s="401">
        <v>585151.69999999995</v>
      </c>
      <c r="X22" s="425"/>
      <c r="Y22" s="768" t="s">
        <v>3860</v>
      </c>
      <c r="Z22" s="769"/>
      <c r="AA22" s="769"/>
      <c r="AB22" s="770"/>
      <c r="AC22" s="425"/>
    </row>
    <row r="23" spans="1:29" s="20" customFormat="1" ht="15.75" thickTop="1">
      <c r="A23" s="485" t="str">
        <f t="shared" ca="1" si="0"/>
        <v>UFB-1 Tax Impact</v>
      </c>
      <c r="B23" s="485">
        <f>ROW()</f>
        <v>23</v>
      </c>
      <c r="C23" s="485" t="str">
        <f>'Cover Page'!K6</f>
        <v>0606</v>
      </c>
      <c r="D23" s="485">
        <f>'Cover Page'!K4</f>
        <v>2022</v>
      </c>
      <c r="E23" s="485" t="s">
        <v>2022</v>
      </c>
      <c r="F23" s="487" t="s">
        <v>2055</v>
      </c>
      <c r="H23" s="499">
        <f>'Cover Page'!M38</f>
        <v>0</v>
      </c>
      <c r="I23" s="485" t="s">
        <v>2084</v>
      </c>
      <c r="J23" s="26"/>
      <c r="K23" s="598" t="s">
        <v>2268</v>
      </c>
      <c r="N23" s="11"/>
      <c r="O23" s="513"/>
      <c r="P23" s="318"/>
      <c r="Q23" s="20" t="s">
        <v>25</v>
      </c>
      <c r="S23" s="402">
        <v>625046.41</v>
      </c>
      <c r="X23" s="425"/>
      <c r="Y23" s="711" t="s">
        <v>3861</v>
      </c>
      <c r="Z23" s="709"/>
      <c r="AA23" s="709"/>
      <c r="AB23" s="712"/>
      <c r="AC23" s="425"/>
    </row>
    <row r="24" spans="1:29" s="20" customFormat="1" ht="13.5" thickBot="1">
      <c r="A24" s="485" t="str">
        <f t="shared" ca="1" si="0"/>
        <v>UFB-1 Tax Impact</v>
      </c>
      <c r="B24" s="485">
        <f>ROW()</f>
        <v>24</v>
      </c>
      <c r="C24" s="485" t="str">
        <f>'Cover Page'!K6</f>
        <v>0606</v>
      </c>
      <c r="D24" s="485">
        <f>'Cover Page'!K4</f>
        <v>2022</v>
      </c>
      <c r="E24" s="485" t="s">
        <v>2022</v>
      </c>
      <c r="F24" s="487" t="s">
        <v>2055</v>
      </c>
      <c r="G24" s="485" t="s">
        <v>2070</v>
      </c>
      <c r="H24" s="499">
        <f>'Cover Page'!M38</f>
        <v>0</v>
      </c>
      <c r="I24" s="539" t="s">
        <v>2214</v>
      </c>
      <c r="J24" s="13"/>
      <c r="K24" s="20" t="s">
        <v>2264</v>
      </c>
      <c r="M24" s="250">
        <v>182045.09</v>
      </c>
      <c r="O24" s="12"/>
      <c r="P24" s="319"/>
      <c r="Q24" s="32" t="s">
        <v>26</v>
      </c>
      <c r="R24" s="32"/>
      <c r="S24" s="329">
        <f>SUM(S8:S18)</f>
        <v>2459541.27</v>
      </c>
      <c r="T24" s="321"/>
      <c r="X24" s="425"/>
      <c r="Y24" s="700" t="s">
        <v>3862</v>
      </c>
      <c r="Z24" s="699"/>
      <c r="AA24" s="706">
        <v>0.89270000000000005</v>
      </c>
      <c r="AB24" s="701"/>
      <c r="AC24" s="425"/>
    </row>
    <row r="25" spans="1:29" s="20" customFormat="1" ht="14.25" thickTop="1" thickBot="1">
      <c r="A25" s="485" t="str">
        <f t="shared" ca="1" si="0"/>
        <v>UFB-1 Tax Impact</v>
      </c>
      <c r="B25" s="485">
        <f>ROW()</f>
        <v>25</v>
      </c>
      <c r="C25" s="485" t="str">
        <f>'Cover Page'!K6</f>
        <v>0606</v>
      </c>
      <c r="D25" s="485">
        <f>'Cover Page'!K4</f>
        <v>2022</v>
      </c>
      <c r="E25" s="485" t="s">
        <v>2022</v>
      </c>
      <c r="F25" s="487" t="s">
        <v>2055</v>
      </c>
      <c r="G25" s="485"/>
      <c r="H25" s="499">
        <f>'Cover Page'!M38</f>
        <v>0</v>
      </c>
      <c r="I25" s="485" t="s">
        <v>2085</v>
      </c>
      <c r="J25" s="13"/>
      <c r="N25" s="33"/>
      <c r="O25" s="525"/>
      <c r="P25" s="319"/>
      <c r="Q25" s="34" t="s">
        <v>27</v>
      </c>
      <c r="R25" s="34"/>
      <c r="S25" s="330">
        <f>+S24+S23-S22</f>
        <v>2499435.9800000004</v>
      </c>
      <c r="X25" s="425"/>
      <c r="Y25" s="702"/>
      <c r="Z25" s="699"/>
      <c r="AA25" s="699"/>
      <c r="AB25" s="701"/>
      <c r="AC25" s="425"/>
    </row>
    <row r="26" spans="1:29" s="20" customFormat="1" ht="15">
      <c r="A26" s="485" t="str">
        <f t="shared" ca="1" si="0"/>
        <v>UFB-1 Tax Impact</v>
      </c>
      <c r="B26" s="485">
        <f>ROW()</f>
        <v>26</v>
      </c>
      <c r="C26" s="485" t="str">
        <f>'Cover Page'!K6</f>
        <v>0606</v>
      </c>
      <c r="D26" s="485">
        <f>'Cover Page'!K4</f>
        <v>2022</v>
      </c>
      <c r="E26" s="485" t="s">
        <v>2022</v>
      </c>
      <c r="F26" s="487" t="s">
        <v>2055</v>
      </c>
      <c r="G26" s="485"/>
      <c r="H26" s="499">
        <f>'Cover Page'!M38</f>
        <v>0</v>
      </c>
      <c r="I26" s="485" t="s">
        <v>2086</v>
      </c>
      <c r="J26" s="26"/>
      <c r="L26" s="20" t="s">
        <v>258</v>
      </c>
      <c r="O26" s="12"/>
      <c r="P26" s="319"/>
      <c r="Q26" s="32" t="s">
        <v>28</v>
      </c>
      <c r="R26" s="32"/>
      <c r="S26" s="329">
        <f>IF(AA27="X",AA28,(S25/AA24)-S25)</f>
        <v>300425.09314887412</v>
      </c>
      <c r="X26" s="425"/>
      <c r="Y26" s="713" t="s">
        <v>3863</v>
      </c>
      <c r="Z26" s="710"/>
      <c r="AA26" s="710"/>
      <c r="AB26" s="714"/>
      <c r="AC26" s="425"/>
    </row>
    <row r="27" spans="1:29" s="20" customFormat="1" ht="13.5" thickBot="1">
      <c r="A27" s="485" t="str">
        <f t="shared" ca="1" si="0"/>
        <v>UFB-1 Tax Impact</v>
      </c>
      <c r="B27" s="485">
        <f>ROW()</f>
        <v>27</v>
      </c>
      <c r="C27" s="485" t="str">
        <f>'Cover Page'!K6</f>
        <v>0606</v>
      </c>
      <c r="D27" s="485">
        <f>'Cover Page'!K4</f>
        <v>2022</v>
      </c>
      <c r="E27" s="485" t="s">
        <v>2022</v>
      </c>
      <c r="F27" s="487" t="s">
        <v>2055</v>
      </c>
      <c r="G27" s="485"/>
      <c r="H27" s="499">
        <f>'Cover Page'!M38</f>
        <v>0</v>
      </c>
      <c r="I27" s="485" t="s">
        <v>2087</v>
      </c>
      <c r="J27" s="26"/>
      <c r="O27" s="12"/>
      <c r="P27" s="319"/>
      <c r="Q27" s="35" t="s">
        <v>32</v>
      </c>
      <c r="R27" s="35"/>
      <c r="S27" s="331">
        <f>+S26+S25</f>
        <v>2799861.0731488746</v>
      </c>
      <c r="X27" s="425"/>
      <c r="Y27" s="700" t="s">
        <v>3864</v>
      </c>
      <c r="Z27" s="699"/>
      <c r="AA27" s="707"/>
      <c r="AB27" s="701"/>
      <c r="AC27" s="425"/>
    </row>
    <row r="28" spans="1:29" s="20" customFormat="1" ht="15.75" customHeight="1" thickTop="1" thickBot="1">
      <c r="A28" s="485" t="str">
        <f t="shared" ca="1" si="0"/>
        <v>UFB-1 Tax Impact</v>
      </c>
      <c r="B28" s="485">
        <f>ROW()</f>
        <v>28</v>
      </c>
      <c r="C28" s="485" t="str">
        <f>'Cover Page'!K6</f>
        <v>0606</v>
      </c>
      <c r="D28" s="485">
        <f>'Cover Page'!K4</f>
        <v>2022</v>
      </c>
      <c r="E28" s="485" t="s">
        <v>2022</v>
      </c>
      <c r="F28" s="487" t="s">
        <v>2055</v>
      </c>
      <c r="G28" s="485" t="s">
        <v>121</v>
      </c>
      <c r="H28" s="499">
        <f>'Cover Page'!M38</f>
        <v>0</v>
      </c>
      <c r="I28" s="537" t="s">
        <v>267</v>
      </c>
      <c r="J28" s="538"/>
      <c r="K28" s="537"/>
      <c r="L28" s="298"/>
      <c r="M28" s="298" t="s">
        <v>260</v>
      </c>
      <c r="N28" s="298"/>
      <c r="O28" s="299"/>
      <c r="P28" s="319"/>
      <c r="S28" s="114"/>
      <c r="X28" s="425"/>
      <c r="Y28" s="703" t="s">
        <v>3865</v>
      </c>
      <c r="Z28" s="704"/>
      <c r="AA28" s="708"/>
      <c r="AB28" s="705"/>
      <c r="AC28" s="425"/>
    </row>
    <row r="29" spans="1:29" s="20" customFormat="1" ht="13.15" customHeight="1" thickBot="1">
      <c r="A29" s="485" t="str">
        <f t="shared" ca="1" si="0"/>
        <v>UFB-1 Tax Impact</v>
      </c>
      <c r="B29" s="485">
        <f>ROW()</f>
        <v>29</v>
      </c>
      <c r="C29" s="485" t="str">
        <f>'Cover Page'!K6</f>
        <v>0606</v>
      </c>
      <c r="D29" s="485">
        <f>'Cover Page'!K4</f>
        <v>2022</v>
      </c>
      <c r="E29" s="485" t="s">
        <v>2022</v>
      </c>
      <c r="F29" s="487" t="s">
        <v>2055</v>
      </c>
      <c r="H29" s="499">
        <f>'Cover Page'!M38</f>
        <v>0</v>
      </c>
      <c r="I29" s="485" t="s">
        <v>2088</v>
      </c>
      <c r="J29" s="26"/>
      <c r="L29" s="526" t="s">
        <v>29</v>
      </c>
      <c r="M29" s="526" t="s">
        <v>30</v>
      </c>
      <c r="N29" s="526" t="s">
        <v>31</v>
      </c>
      <c r="O29" s="299"/>
      <c r="P29" s="319"/>
      <c r="Q29" s="20" t="s">
        <v>33</v>
      </c>
      <c r="S29" s="698">
        <f>IF(AA27 = "X", TRUNC(S25/S27,4),AA24)</f>
        <v>0.89270000000000005</v>
      </c>
      <c r="X29" s="425"/>
      <c r="Y29" s="699"/>
      <c r="Z29" s="699"/>
      <c r="AA29" s="699"/>
      <c r="AB29" s="699"/>
      <c r="AC29" s="425"/>
    </row>
    <row r="30" spans="1:29" s="20" customFormat="1" ht="13.15" customHeight="1" thickTop="1">
      <c r="A30" s="485" t="str">
        <f t="shared" ca="1" si="0"/>
        <v>UFB-1 Tax Impact</v>
      </c>
      <c r="B30" s="485">
        <f>ROW()</f>
        <v>30</v>
      </c>
      <c r="C30" s="485" t="str">
        <f>'Cover Page'!K6</f>
        <v>0606</v>
      </c>
      <c r="D30" s="485">
        <f>'Cover Page'!K4</f>
        <v>2022</v>
      </c>
      <c r="E30" s="485" t="s">
        <v>2022</v>
      </c>
      <c r="F30" s="487" t="s">
        <v>2055</v>
      </c>
      <c r="G30" s="485" t="s">
        <v>2071</v>
      </c>
      <c r="H30" s="499">
        <f>'Cover Page'!M38</f>
        <v>0</v>
      </c>
      <c r="I30" s="438"/>
      <c r="J30" s="26"/>
      <c r="L30" s="527">
        <f>L6</f>
        <v>0.442</v>
      </c>
      <c r="M30" s="528">
        <v>0.45200000000000001</v>
      </c>
      <c r="N30" s="529">
        <f>(M30-L30)/L30</f>
        <v>2.2624434389140292E-2</v>
      </c>
      <c r="O30" s="12"/>
      <c r="P30" s="319"/>
      <c r="S30" s="12"/>
      <c r="X30" s="425"/>
      <c r="Y30" s="699"/>
      <c r="Z30" s="699"/>
      <c r="AA30" s="699"/>
      <c r="AB30" s="699"/>
      <c r="AC30" s="425"/>
    </row>
    <row r="31" spans="1:29" s="20" customFormat="1">
      <c r="A31" s="485" t="str">
        <f t="shared" ca="1" si="0"/>
        <v>UFB-1 Tax Impact</v>
      </c>
      <c r="B31" s="485">
        <f>ROW()</f>
        <v>31</v>
      </c>
      <c r="C31" s="485" t="str">
        <f>'Cover Page'!K6</f>
        <v>0606</v>
      </c>
      <c r="D31" s="485">
        <f>'Cover Page'!K4</f>
        <v>2022</v>
      </c>
      <c r="E31" s="485" t="s">
        <v>2022</v>
      </c>
      <c r="F31" s="487" t="s">
        <v>2055</v>
      </c>
      <c r="H31" s="499">
        <f>'Cover Page'!M38</f>
        <v>0</v>
      </c>
      <c r="I31" s="485" t="s">
        <v>2079</v>
      </c>
      <c r="J31" s="13"/>
      <c r="O31" s="114"/>
      <c r="P31" s="319"/>
      <c r="Q31" s="20" t="s">
        <v>34</v>
      </c>
      <c r="S31" s="12"/>
      <c r="V31" s="216" t="s">
        <v>3866</v>
      </c>
      <c r="X31" s="425"/>
      <c r="Y31" s="699"/>
      <c r="Z31" s="699"/>
      <c r="AA31" s="699"/>
      <c r="AB31" s="699"/>
      <c r="AC31" s="425"/>
    </row>
    <row r="32" spans="1:29" s="20" customFormat="1" ht="16.149999999999999" customHeight="1" thickBot="1">
      <c r="A32" s="485" t="str">
        <f t="shared" ca="1" si="0"/>
        <v>UFB-1 Tax Impact</v>
      </c>
      <c r="B32" s="485">
        <f>ROW()</f>
        <v>32</v>
      </c>
      <c r="C32" s="485" t="str">
        <f>'Cover Page'!K6</f>
        <v>0606</v>
      </c>
      <c r="D32" s="485">
        <f>'Cover Page'!K4</f>
        <v>2022</v>
      </c>
      <c r="E32" s="485" t="s">
        <v>2022</v>
      </c>
      <c r="F32" s="487" t="s">
        <v>2055</v>
      </c>
      <c r="H32" s="499">
        <f>'Cover Page'!M38</f>
        <v>0</v>
      </c>
      <c r="I32" s="485" t="s">
        <v>2078</v>
      </c>
      <c r="J32" s="315" t="s">
        <v>256</v>
      </c>
      <c r="K32" s="298"/>
      <c r="L32" s="298"/>
      <c r="M32" s="298" t="s">
        <v>257</v>
      </c>
      <c r="N32" s="298"/>
      <c r="O32" s="299"/>
      <c r="P32" s="319"/>
      <c r="Q32" s="20" t="s">
        <v>35</v>
      </c>
      <c r="R32" s="761"/>
      <c r="S32" s="762"/>
      <c r="V32" s="216" t="s">
        <v>3867</v>
      </c>
      <c r="W32" s="20" t="s">
        <v>10</v>
      </c>
      <c r="X32" s="425"/>
      <c r="Y32" s="699"/>
      <c r="Z32" s="699"/>
      <c r="AA32" s="699"/>
      <c r="AB32" s="699"/>
      <c r="AC32" s="425"/>
    </row>
    <row r="33" spans="1:28" s="20" customFormat="1" ht="15.75" thickTop="1">
      <c r="A33" s="485" t="str">
        <f t="shared" ca="1" si="0"/>
        <v>UFB-1 Tax Impact</v>
      </c>
      <c r="B33" s="485">
        <f>ROW()</f>
        <v>33</v>
      </c>
      <c r="C33" s="485" t="str">
        <f>'Cover Page'!K6</f>
        <v>0606</v>
      </c>
      <c r="D33" s="485">
        <f>'Cover Page'!K4</f>
        <v>2022</v>
      </c>
      <c r="E33" s="485" t="s">
        <v>2022</v>
      </c>
      <c r="F33" s="487" t="s">
        <v>2055</v>
      </c>
      <c r="G33" s="485" t="s">
        <v>121</v>
      </c>
      <c r="H33" s="499">
        <f>'Cover Page'!M38</f>
        <v>0</v>
      </c>
      <c r="I33" s="438"/>
      <c r="J33" s="26"/>
      <c r="L33" s="530" t="s">
        <v>29</v>
      </c>
      <c r="M33" s="530" t="s">
        <v>30</v>
      </c>
      <c r="N33" s="530" t="s">
        <v>31</v>
      </c>
      <c r="O33" s="530" t="s">
        <v>38</v>
      </c>
      <c r="P33" s="319"/>
      <c r="S33" s="323"/>
      <c r="W33" s="20" t="s">
        <v>14</v>
      </c>
      <c r="Y33" s="1"/>
      <c r="Z33" s="1"/>
      <c r="AA33" s="1"/>
      <c r="AB33" s="1"/>
    </row>
    <row r="34" spans="1:28" s="20" customFormat="1">
      <c r="A34" s="498" t="str">
        <f ca="1">MID(CELL("filename",A23),FIND("]",CELL("filename",A23))+1,256)</f>
        <v>UFB-1 Tax Impact</v>
      </c>
      <c r="B34" s="497">
        <f>ROW()</f>
        <v>34</v>
      </c>
      <c r="C34" s="485" t="str">
        <f>'Cover Page'!K6</f>
        <v>0606</v>
      </c>
      <c r="D34" s="485">
        <f>'Cover Page'!K4</f>
        <v>2022</v>
      </c>
      <c r="E34" s="485" t="s">
        <v>2022</v>
      </c>
      <c r="F34" s="487" t="s">
        <v>2055</v>
      </c>
      <c r="G34" s="485" t="s">
        <v>2072</v>
      </c>
      <c r="H34" s="499">
        <f>'Cover Page'!M38</f>
        <v>0</v>
      </c>
      <c r="I34" s="496" t="s">
        <v>121</v>
      </c>
      <c r="J34" s="13"/>
      <c r="L34" s="531">
        <f>M6</f>
        <v>334252.65000000002</v>
      </c>
      <c r="M34" s="531">
        <f>S6</f>
        <v>340319.81</v>
      </c>
      <c r="N34" s="536">
        <f>(M34-L34)/L34</f>
        <v>1.8151419293160349E-2</v>
      </c>
      <c r="O34" s="532">
        <f>M34-L34</f>
        <v>6067.1599999999744</v>
      </c>
      <c r="P34" s="319"/>
      <c r="Q34" s="16" t="s">
        <v>37</v>
      </c>
      <c r="S34" s="12"/>
      <c r="Y34" s="1"/>
      <c r="Z34" s="1"/>
      <c r="AA34" s="1"/>
      <c r="AB34" s="1"/>
    </row>
    <row r="35" spans="1:28" s="20" customFormat="1">
      <c r="A35" s="498" t="str">
        <f ca="1">MID(CELL("filename",A23),FIND("]",CELL("filename",A23))+1,256)</f>
        <v>UFB-1 Tax Impact</v>
      </c>
      <c r="B35" s="497">
        <f>ROW()</f>
        <v>35</v>
      </c>
      <c r="C35" s="485" t="str">
        <f>'Cover Page'!K6</f>
        <v>0606</v>
      </c>
      <c r="D35" s="485">
        <f>'Cover Page'!K4</f>
        <v>2022</v>
      </c>
      <c r="E35" s="485" t="s">
        <v>2022</v>
      </c>
      <c r="F35" s="487" t="s">
        <v>2055</v>
      </c>
      <c r="H35" s="499">
        <f>'Cover Page'!M38</f>
        <v>0</v>
      </c>
      <c r="I35" s="485" t="s">
        <v>2077</v>
      </c>
      <c r="J35" s="13"/>
      <c r="O35" s="533"/>
      <c r="P35" s="319"/>
      <c r="Q35" s="20" t="str">
        <f>"Total Tax Revenue, Collections CY "&amp;'Cover Page'!K4-1</f>
        <v>Total Tax Revenue, Collections CY 2021</v>
      </c>
      <c r="S35" s="324">
        <v>2527313.63</v>
      </c>
      <c r="Y35" s="1"/>
      <c r="Z35" s="1"/>
      <c r="AA35" s="1"/>
      <c r="AB35" s="1"/>
    </row>
    <row r="36" spans="1:28" s="20" customFormat="1">
      <c r="A36" s="498" t="str">
        <f t="shared" ref="A36:A40" ca="1" si="2">MID(CELL("filename",A24),FIND("]",CELL("filename",A24))+1,256)</f>
        <v>UFB-1 Tax Impact</v>
      </c>
      <c r="B36" s="497">
        <f>ROW()</f>
        <v>36</v>
      </c>
      <c r="C36" s="485" t="str">
        <f>'Cover Page'!K6</f>
        <v>0606</v>
      </c>
      <c r="D36" s="485">
        <f>'Cover Page'!K4</f>
        <v>2022</v>
      </c>
      <c r="E36" s="485" t="s">
        <v>2022</v>
      </c>
      <c r="F36" s="487" t="s">
        <v>2055</v>
      </c>
      <c r="H36" s="499">
        <f>'Cover Page'!M38</f>
        <v>0</v>
      </c>
      <c r="I36" s="485" t="s">
        <v>2076</v>
      </c>
      <c r="J36" s="297" t="s">
        <v>36</v>
      </c>
      <c r="K36" s="298"/>
      <c r="L36" s="298"/>
      <c r="M36" s="298"/>
      <c r="N36" s="298"/>
      <c r="O36" s="299"/>
      <c r="P36" s="319"/>
      <c r="Q36" s="20" t="str">
        <f>"Total Tax Levy, CY "&amp;'Cover Page'!K4-1</f>
        <v>Total Tax Levy, CY 2021</v>
      </c>
      <c r="S36" s="547">
        <v>2679465.16</v>
      </c>
      <c r="Y36" s="1"/>
      <c r="Z36" s="1"/>
      <c r="AA36" s="1"/>
      <c r="AB36" s="1"/>
    </row>
    <row r="37" spans="1:28" s="20" customFormat="1" ht="13.5" thickBot="1">
      <c r="A37" s="498" t="str">
        <f t="shared" ca="1" si="2"/>
        <v>UFB-1 Tax Impact</v>
      </c>
      <c r="B37" s="497">
        <f>ROW()</f>
        <v>37</v>
      </c>
      <c r="C37" s="485" t="str">
        <f>'Cover Page'!K6</f>
        <v>0606</v>
      </c>
      <c r="D37" s="485">
        <f>'Cover Page'!K4</f>
        <v>2022</v>
      </c>
      <c r="E37" s="485" t="s">
        <v>2022</v>
      </c>
      <c r="F37" s="487" t="s">
        <v>2055</v>
      </c>
      <c r="H37" s="499">
        <f>'Cover Page'!M38</f>
        <v>0</v>
      </c>
      <c r="I37" s="20" t="s">
        <v>2075</v>
      </c>
      <c r="J37" s="13"/>
      <c r="L37" s="530" t="s">
        <v>29</v>
      </c>
      <c r="M37" s="530" t="s">
        <v>30</v>
      </c>
      <c r="N37" s="530" t="s">
        <v>31</v>
      </c>
      <c r="O37" s="530" t="s">
        <v>38</v>
      </c>
      <c r="P37" s="319"/>
      <c r="Q37" s="20" t="str">
        <f>"% of Taxes Collected, CY "&amp;'Cover Page'!K4-1</f>
        <v>% of Taxes Collected, CY 2021</v>
      </c>
      <c r="S37" s="325">
        <f>IF(S36&gt;1,+S35/S36,0)</f>
        <v>0.94321570876480432</v>
      </c>
      <c r="Y37" s="1"/>
      <c r="Z37" s="1"/>
      <c r="AA37" s="1"/>
      <c r="AB37" s="1"/>
    </row>
    <row r="38" spans="1:28" s="20" customFormat="1" ht="15.75" thickTop="1">
      <c r="A38" s="498" t="str">
        <f t="shared" ca="1" si="2"/>
        <v>UFB-1 Tax Impact</v>
      </c>
      <c r="B38" s="497">
        <f>ROW()</f>
        <v>38</v>
      </c>
      <c r="C38" s="485" t="str">
        <f>'Cover Page'!K6</f>
        <v>0606</v>
      </c>
      <c r="D38" s="485">
        <f>'Cover Page'!K4</f>
        <v>2022</v>
      </c>
      <c r="E38" s="485" t="s">
        <v>2022</v>
      </c>
      <c r="F38" s="487" t="s">
        <v>2055</v>
      </c>
      <c r="G38" s="485" t="s">
        <v>2073</v>
      </c>
      <c r="H38" s="499">
        <f>'Cover Page'!M38</f>
        <v>0</v>
      </c>
      <c r="I38" s="426"/>
      <c r="J38" s="13"/>
      <c r="L38" s="534">
        <f>O6</f>
        <v>804.63929780000001</v>
      </c>
      <c r="M38" s="535">
        <f>(+M$24/100)*M30</f>
        <v>822.84380680000004</v>
      </c>
      <c r="N38" s="536">
        <f>(M38-L38)/L38</f>
        <v>2.2624434389140309E-2</v>
      </c>
      <c r="O38" s="532">
        <f>M38-L38</f>
        <v>18.20450900000003</v>
      </c>
      <c r="P38" s="319"/>
      <c r="S38" s="12"/>
      <c r="Y38" s="1"/>
      <c r="Z38" s="1"/>
      <c r="AA38" s="1"/>
      <c r="AB38" s="1"/>
    </row>
    <row r="39" spans="1:28" s="20" customFormat="1" ht="13.5" thickBot="1">
      <c r="A39" s="498" t="str">
        <f t="shared" ca="1" si="2"/>
        <v>UFB-1 Tax Impact</v>
      </c>
      <c r="B39" s="497">
        <f>ROW()</f>
        <v>39</v>
      </c>
      <c r="C39" s="485" t="str">
        <f>'Cover Page'!K6</f>
        <v>0606</v>
      </c>
      <c r="D39" s="485">
        <f>'Cover Page'!K4</f>
        <v>2022</v>
      </c>
      <c r="E39" s="485" t="s">
        <v>2022</v>
      </c>
      <c r="F39" s="487" t="s">
        <v>2055</v>
      </c>
      <c r="H39" s="499">
        <f>'Cover Page'!M38</f>
        <v>0</v>
      </c>
      <c r="I39" s="485" t="s">
        <v>2074</v>
      </c>
      <c r="J39" s="26"/>
      <c r="O39" s="12"/>
      <c r="P39" s="319"/>
      <c r="Q39" s="14" t="str">
        <f>"Delinquent Taxes - December 31, "&amp;'Cover Page'!K4-1</f>
        <v>Delinquent Taxes - December 31, 2021</v>
      </c>
      <c r="R39" s="8"/>
      <c r="S39" s="326">
        <v>108033.75</v>
      </c>
      <c r="Y39" s="1"/>
      <c r="Z39" s="1"/>
      <c r="AA39" s="1"/>
      <c r="AB39" s="1"/>
    </row>
    <row r="40" spans="1:28" ht="15.75" thickTop="1">
      <c r="A40" s="498" t="str">
        <f t="shared" ca="1" si="2"/>
        <v>UFB-1 Tax Impact</v>
      </c>
      <c r="B40" s="497">
        <f>ROW()</f>
        <v>40</v>
      </c>
      <c r="C40" s="485" t="str">
        <f>'Cover Page'!K6</f>
        <v>0606</v>
      </c>
      <c r="D40" s="485">
        <f>'Cover Page'!K4</f>
        <v>2022</v>
      </c>
      <c r="E40" s="485" t="s">
        <v>2022</v>
      </c>
      <c r="F40" s="487" t="s">
        <v>2055</v>
      </c>
      <c r="G40" s="485" t="s">
        <v>121</v>
      </c>
      <c r="H40" s="499">
        <f>'Cover Page'!M38</f>
        <v>0</v>
      </c>
      <c r="I40" s="426"/>
      <c r="J40" s="36"/>
      <c r="K40" s="37"/>
      <c r="L40" s="37"/>
      <c r="M40" s="37"/>
      <c r="N40" s="37"/>
      <c r="O40" s="470" t="s">
        <v>274</v>
      </c>
      <c r="P40" s="320"/>
      <c r="Q40" s="32"/>
      <c r="R40" s="32"/>
      <c r="S40" s="40"/>
      <c r="T40" s="20"/>
    </row>
    <row r="41" spans="1:28" s="20" customFormat="1" ht="12.75" customHeight="1">
      <c r="A41" s="485"/>
      <c r="B41" s="485"/>
      <c r="C41" s="485"/>
      <c r="D41" s="485"/>
      <c r="E41" s="485"/>
      <c r="F41" s="485"/>
      <c r="G41" s="485"/>
      <c r="H41" s="488"/>
      <c r="I41" s="426"/>
      <c r="J41" s="8"/>
      <c r="K41" s="8"/>
      <c r="L41" s="8"/>
      <c r="M41" s="8"/>
      <c r="N41" s="8"/>
      <c r="P41" s="8"/>
      <c r="Y41" s="1"/>
      <c r="Z41" s="1"/>
      <c r="AA41" s="1"/>
      <c r="AB41" s="1"/>
    </row>
    <row r="42" spans="1:28" ht="15">
      <c r="A42" s="485"/>
      <c r="B42" s="485"/>
      <c r="C42" s="485"/>
      <c r="D42" s="485"/>
      <c r="E42" s="485"/>
      <c r="F42" s="485"/>
      <c r="G42" s="485"/>
      <c r="H42" s="488"/>
      <c r="I42" s="426"/>
      <c r="J42" s="377"/>
      <c r="K42" s="377"/>
      <c r="L42" s="377"/>
      <c r="M42" s="377"/>
      <c r="N42" s="377"/>
      <c r="O42" s="377"/>
      <c r="P42" s="377"/>
      <c r="Q42" s="377"/>
      <c r="R42" s="377"/>
      <c r="S42" s="377"/>
      <c r="T42" s="377"/>
    </row>
    <row r="43" spans="1:28" ht="15">
      <c r="A43" s="485"/>
      <c r="B43" s="485"/>
      <c r="C43" s="485"/>
      <c r="D43" s="485"/>
      <c r="E43" s="485"/>
      <c r="F43" s="485"/>
      <c r="G43" s="485"/>
      <c r="H43" s="488"/>
      <c r="I43" s="426"/>
    </row>
    <row r="44" spans="1:28" ht="15">
      <c r="A44" s="485"/>
      <c r="B44" s="485"/>
      <c r="C44" s="485"/>
      <c r="D44" s="485"/>
      <c r="E44" s="485"/>
      <c r="F44" s="485"/>
      <c r="G44" s="485"/>
      <c r="H44" s="488"/>
      <c r="I44" s="426"/>
    </row>
    <row r="45" spans="1:28" ht="15">
      <c r="A45" s="485"/>
      <c r="B45" s="485"/>
      <c r="C45" s="485"/>
      <c r="D45" s="485"/>
      <c r="E45" s="485"/>
      <c r="F45" s="485"/>
      <c r="G45" s="485"/>
      <c r="H45" s="488"/>
      <c r="I45" s="426"/>
    </row>
  </sheetData>
  <sheetProtection algorithmName="SHA-512" hashValue="ze43jS4pWQKLdq5CDfuidlxgwgF7LZjYOotugtFAblwGVGBGAukwtfwpmDm5UJbpISnmABz3v70RdsLksRiDxg==" saltValue="W43UYtnM4zLaAAPchiBU+Q==" spinCount="100000" sheet="1" objects="1" scenarios="1"/>
  <mergeCells count="5">
    <mergeCell ref="R32:S32"/>
    <mergeCell ref="J1:T1"/>
    <mergeCell ref="Q3:R3"/>
    <mergeCell ref="J3:N3"/>
    <mergeCell ref="Y22:AB22"/>
  </mergeCells>
  <dataValidations count="2">
    <dataValidation type="list" allowBlank="1" showInputMessage="1" showErrorMessage="1" sqref="R32:S32" xr:uid="{00000000-0002-0000-0200-000000000000}">
      <formula1>$V$30:$V$32</formula1>
    </dataValidation>
    <dataValidation type="list" allowBlank="1" showInputMessage="1" showErrorMessage="1" sqref="R6:R18" xr:uid="{00000000-0002-0000-0200-000001000000}">
      <formula1>$W$31:$W$33</formula1>
    </dataValidation>
  </dataValidations>
  <printOptions horizontalCentered="1" verticalCentered="1"/>
  <pageMargins left="0.2" right="0.2" top="0.25" bottom="0.2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Y38"/>
  <sheetViews>
    <sheetView topLeftCell="J22" workbookViewId="0">
      <selection activeCell="R18" sqref="R18"/>
    </sheetView>
  </sheetViews>
  <sheetFormatPr defaultColWidth="10.5703125" defaultRowHeight="15.75"/>
  <cols>
    <col min="1" max="9" width="10.5703125" style="46" hidden="1" customWidth="1"/>
    <col min="10" max="10" width="10" style="56" customWidth="1"/>
    <col min="11" max="11" width="46.85546875" style="46" customWidth="1"/>
    <col min="12" max="12" width="13.7109375" style="54" customWidth="1"/>
    <col min="13" max="13" width="18.7109375" style="54" customWidth="1"/>
    <col min="14" max="14" width="1.28515625" style="54" customWidth="1"/>
    <col min="15" max="15" width="19" style="54" customWidth="1"/>
    <col min="16" max="16" width="1.140625" style="54" customWidth="1"/>
    <col min="17" max="17" width="20.140625" style="54" customWidth="1"/>
    <col min="18" max="19" width="18.7109375" style="54" customWidth="1"/>
    <col min="20" max="20" width="18.42578125" style="54" customWidth="1"/>
    <col min="21" max="21" width="19.28515625" style="54" customWidth="1"/>
    <col min="22" max="25" width="18.28515625" style="46" customWidth="1"/>
    <col min="26" max="16384" width="10.5703125" style="46"/>
  </cols>
  <sheetData>
    <row r="1" spans="1:25" s="42" customFormat="1" ht="18.75">
      <c r="A1" s="485" t="str">
        <f ca="1">MID(CELL("filename",A2),FIND("]",CELL("filename",A2))+1,256)</f>
        <v>UFB-2 Revenue Summary</v>
      </c>
      <c r="B1" s="485">
        <f>ROW()</f>
        <v>1</v>
      </c>
      <c r="C1" s="485" t="str">
        <f>'Cover Page'!K6</f>
        <v>0606</v>
      </c>
      <c r="D1" s="485">
        <f>'Cover Page'!K4</f>
        <v>2022</v>
      </c>
      <c r="E1" s="485" t="s">
        <v>2022</v>
      </c>
      <c r="F1" s="485" t="s">
        <v>2070</v>
      </c>
      <c r="G1" s="485"/>
      <c r="H1" s="499">
        <f>'Cover Page'!M38</f>
        <v>0</v>
      </c>
      <c r="J1" s="301"/>
      <c r="K1" s="356" t="s">
        <v>262</v>
      </c>
      <c r="L1" s="301"/>
      <c r="M1" s="301"/>
      <c r="N1" s="301"/>
      <c r="O1" s="301"/>
      <c r="P1" s="301"/>
      <c r="Q1" s="301"/>
      <c r="R1" s="301"/>
      <c r="S1" s="301"/>
      <c r="T1" s="301"/>
      <c r="U1" s="301"/>
    </row>
    <row r="2" spans="1:25" s="42" customFormat="1" ht="20.25" customHeight="1" thickBot="1">
      <c r="A2" s="485" t="str">
        <f ca="1">MID(CELL("filename",A2),FIND("]",CELL("filename",A2))+1,256)</f>
        <v>UFB-2 Revenue Summary</v>
      </c>
      <c r="B2" s="485">
        <f>ROW()</f>
        <v>2</v>
      </c>
      <c r="C2" s="485" t="str">
        <f>'Cover Page'!K6</f>
        <v>0606</v>
      </c>
      <c r="D2" s="485">
        <f>'Cover Page'!K4</f>
        <v>2022</v>
      </c>
      <c r="E2" s="485" t="s">
        <v>2022</v>
      </c>
      <c r="F2" s="485" t="s">
        <v>2070</v>
      </c>
      <c r="G2" s="485" t="s">
        <v>121</v>
      </c>
      <c r="H2" s="499">
        <f>'Cover Page'!M38</f>
        <v>0</v>
      </c>
      <c r="J2" s="304"/>
      <c r="K2" s="304"/>
      <c r="L2" s="304"/>
      <c r="M2" s="304"/>
      <c r="N2" s="304"/>
      <c r="O2" s="304"/>
      <c r="P2" s="304"/>
      <c r="Q2" s="304"/>
      <c r="R2" s="304"/>
      <c r="S2" s="304"/>
      <c r="T2" s="304"/>
      <c r="U2" s="304"/>
    </row>
    <row r="3" spans="1:25" ht="16.5" customHeight="1" thickTop="1">
      <c r="A3" s="485" t="str">
        <f t="shared" ref="A3:A23" ca="1" si="0">MID(CELL("filename",A3),FIND("]",CELL("filename",A3))+1,256)</f>
        <v>UFB-2 Revenue Summary</v>
      </c>
      <c r="B3" s="485">
        <f>ROW()</f>
        <v>3</v>
      </c>
      <c r="C3" s="485" t="str">
        <f>'Cover Page'!K6</f>
        <v>0606</v>
      </c>
      <c r="D3" s="485">
        <f>'Cover Page'!K4</f>
        <v>2022</v>
      </c>
      <c r="E3" s="485" t="s">
        <v>2022</v>
      </c>
      <c r="F3" s="485" t="s">
        <v>2070</v>
      </c>
      <c r="G3" s="485" t="s">
        <v>121</v>
      </c>
      <c r="H3" s="499">
        <f>'Cover Page'!M38</f>
        <v>0</v>
      </c>
      <c r="J3" s="350"/>
      <c r="K3" s="335"/>
      <c r="L3" s="772" t="s">
        <v>39</v>
      </c>
      <c r="M3" s="772" t="s">
        <v>40</v>
      </c>
      <c r="N3" s="44"/>
      <c r="O3" s="772" t="s">
        <v>296</v>
      </c>
      <c r="P3" s="44"/>
      <c r="Q3" s="772" t="s">
        <v>41</v>
      </c>
      <c r="R3" s="45" t="s">
        <v>42</v>
      </c>
      <c r="S3" s="448" t="s">
        <v>291</v>
      </c>
      <c r="T3" s="652" t="s">
        <v>2291</v>
      </c>
      <c r="U3" s="620"/>
      <c r="V3" s="620"/>
      <c r="W3" s="620"/>
      <c r="X3" s="620"/>
      <c r="Y3" s="620"/>
    </row>
    <row r="4" spans="1:25">
      <c r="A4" s="485" t="str">
        <f t="shared" ca="1" si="0"/>
        <v>UFB-2 Revenue Summary</v>
      </c>
      <c r="B4" s="485">
        <f>ROW()</f>
        <v>4</v>
      </c>
      <c r="C4" s="485" t="str">
        <f>'Cover Page'!K6</f>
        <v>0606</v>
      </c>
      <c r="D4" s="485">
        <f>'Cover Page'!K4</f>
        <v>2022</v>
      </c>
      <c r="E4" s="485" t="s">
        <v>2022</v>
      </c>
      <c r="F4" s="485" t="s">
        <v>2070</v>
      </c>
      <c r="G4" s="485" t="s">
        <v>121</v>
      </c>
      <c r="H4" s="499">
        <f>'Cover Page'!M38</f>
        <v>0</v>
      </c>
      <c r="J4" s="351" t="s">
        <v>43</v>
      </c>
      <c r="K4" s="336"/>
      <c r="L4" s="773"/>
      <c r="M4" s="773"/>
      <c r="N4" s="48"/>
      <c r="O4" s="775"/>
      <c r="P4" s="48"/>
      <c r="Q4" s="777"/>
      <c r="R4" s="45" t="s">
        <v>44</v>
      </c>
      <c r="S4" s="445" t="s">
        <v>44</v>
      </c>
      <c r="T4" s="445" t="s">
        <v>2292</v>
      </c>
      <c r="U4" s="445" t="s">
        <v>45</v>
      </c>
      <c r="V4" s="445" t="s">
        <v>45</v>
      </c>
      <c r="W4" s="445" t="s">
        <v>45</v>
      </c>
      <c r="X4" s="445" t="s">
        <v>45</v>
      </c>
      <c r="Y4" s="445" t="s">
        <v>45</v>
      </c>
    </row>
    <row r="5" spans="1:25" ht="31.5" customHeight="1">
      <c r="A5" s="485" t="str">
        <f t="shared" ca="1" si="0"/>
        <v>UFB-2 Revenue Summary</v>
      </c>
      <c r="B5" s="485">
        <f>ROW()</f>
        <v>5</v>
      </c>
      <c r="C5" s="485" t="str">
        <f>'Cover Page'!K6</f>
        <v>0606</v>
      </c>
      <c r="D5" s="485">
        <f>'Cover Page'!K4</f>
        <v>2022</v>
      </c>
      <c r="E5" s="485" t="s">
        <v>2022</v>
      </c>
      <c r="F5" s="485" t="s">
        <v>2070</v>
      </c>
      <c r="G5" s="485"/>
      <c r="H5" s="499">
        <f>'Cover Page'!M38</f>
        <v>0</v>
      </c>
      <c r="J5" s="351"/>
      <c r="K5" s="337"/>
      <c r="L5" s="774"/>
      <c r="M5" s="774"/>
      <c r="N5" s="49"/>
      <c r="O5" s="776"/>
      <c r="P5" s="49"/>
      <c r="Q5" s="778"/>
      <c r="R5" s="50"/>
      <c r="S5" s="446"/>
      <c r="T5" s="446"/>
      <c r="U5" s="446"/>
      <c r="V5" s="446"/>
      <c r="W5" s="446"/>
      <c r="X5" s="446"/>
      <c r="Y5" s="446"/>
    </row>
    <row r="6" spans="1:25">
      <c r="A6" s="485" t="str">
        <f t="shared" ca="1" si="0"/>
        <v>UFB-2 Revenue Summary</v>
      </c>
      <c r="B6" s="485">
        <f>ROW()</f>
        <v>6</v>
      </c>
      <c r="C6" s="485" t="str">
        <f>'Cover Page'!K6</f>
        <v>0606</v>
      </c>
      <c r="D6" s="485">
        <f>'Cover Page'!K4</f>
        <v>2022</v>
      </c>
      <c r="E6" s="485" t="s">
        <v>2022</v>
      </c>
      <c r="F6" s="485" t="s">
        <v>2070</v>
      </c>
      <c r="G6" s="485" t="s">
        <v>2089</v>
      </c>
      <c r="H6" s="499">
        <f>'Cover Page'!M37</f>
        <v>0</v>
      </c>
      <c r="J6" s="352" t="s">
        <v>46</v>
      </c>
      <c r="K6" s="337" t="s">
        <v>2265</v>
      </c>
      <c r="L6" s="253">
        <f>M6/O6</f>
        <v>0</v>
      </c>
      <c r="M6" s="254">
        <f>(Q6-O6)</f>
        <v>0</v>
      </c>
      <c r="N6" s="51"/>
      <c r="O6" s="257">
        <v>302200</v>
      </c>
      <c r="P6" s="51"/>
      <c r="Q6" s="254">
        <f>SUM(R6:Y6)</f>
        <v>302200</v>
      </c>
      <c r="R6" s="257">
        <v>302200</v>
      </c>
      <c r="S6" s="257"/>
      <c r="T6" s="257"/>
      <c r="U6" s="257"/>
      <c r="V6" s="257"/>
      <c r="W6" s="257"/>
      <c r="X6" s="257"/>
      <c r="Y6" s="257"/>
    </row>
    <row r="7" spans="1:25">
      <c r="A7" s="485" t="str">
        <f t="shared" ca="1" si="0"/>
        <v>UFB-2 Revenue Summary</v>
      </c>
      <c r="B7" s="485">
        <f>ROW()</f>
        <v>7</v>
      </c>
      <c r="C7" s="485" t="str">
        <f>'Cover Page'!K6</f>
        <v>0606</v>
      </c>
      <c r="D7" s="485">
        <f>'Cover Page'!K4</f>
        <v>2022</v>
      </c>
      <c r="E7" s="485" t="s">
        <v>2022</v>
      </c>
      <c r="F7" s="485" t="s">
        <v>2070</v>
      </c>
      <c r="G7" s="485" t="s">
        <v>2090</v>
      </c>
      <c r="H7" s="499">
        <f>'Cover Page'!M38</f>
        <v>0</v>
      </c>
      <c r="J7" s="352" t="s">
        <v>46</v>
      </c>
      <c r="K7" s="337" t="s">
        <v>47</v>
      </c>
      <c r="L7" s="253">
        <f>M7/O7</f>
        <v>-0.7034985230013856</v>
      </c>
      <c r="M7" s="254">
        <f>(Q7-O7)</f>
        <v>-32564.82</v>
      </c>
      <c r="N7" s="51"/>
      <c r="O7" s="257">
        <v>46289.82</v>
      </c>
      <c r="P7" s="51"/>
      <c r="Q7" s="254">
        <f>SUM(R7:Y7)</f>
        <v>13725</v>
      </c>
      <c r="R7" s="257">
        <v>13725</v>
      </c>
      <c r="S7" s="257"/>
      <c r="T7" s="257"/>
      <c r="U7" s="257"/>
      <c r="V7" s="257"/>
      <c r="W7" s="257"/>
      <c r="X7" s="257"/>
      <c r="Y7" s="257"/>
    </row>
    <row r="8" spans="1:25">
      <c r="A8" s="485" t="str">
        <f ca="1">MID(CELL("filename",A8),FIND("]",CELL("filename",A8))+1,256)</f>
        <v>UFB-2 Revenue Summary</v>
      </c>
      <c r="B8" s="485">
        <f>ROW()</f>
        <v>8</v>
      </c>
      <c r="C8" s="485" t="str">
        <f>'Cover Page'!K6</f>
        <v>0606</v>
      </c>
      <c r="D8" s="485">
        <f>'Cover Page'!K4</f>
        <v>2022</v>
      </c>
      <c r="E8" s="485" t="s">
        <v>2022</v>
      </c>
      <c r="F8" s="485" t="s">
        <v>2070</v>
      </c>
      <c r="G8" s="485" t="s">
        <v>2091</v>
      </c>
      <c r="H8" s="499">
        <f>'Cover Page'!M38</f>
        <v>0</v>
      </c>
      <c r="J8" s="352" t="s">
        <v>48</v>
      </c>
      <c r="K8" s="337" t="s">
        <v>49</v>
      </c>
      <c r="L8" s="253">
        <f>M8/O8</f>
        <v>0</v>
      </c>
      <c r="M8" s="254">
        <f t="shared" ref="M8:M23" si="1">(Q8-O8)</f>
        <v>0</v>
      </c>
      <c r="N8" s="51"/>
      <c r="O8" s="257">
        <v>83457</v>
      </c>
      <c r="P8" s="51"/>
      <c r="Q8" s="254">
        <f>SUM(R8:Y8)</f>
        <v>83457</v>
      </c>
      <c r="R8" s="257">
        <v>83457</v>
      </c>
      <c r="S8" s="257"/>
      <c r="T8" s="257"/>
      <c r="U8" s="257"/>
      <c r="V8" s="257"/>
      <c r="W8" s="257"/>
      <c r="X8" s="257"/>
      <c r="Y8" s="257"/>
    </row>
    <row r="9" spans="1:25">
      <c r="A9" s="485" t="str">
        <f ca="1">MID(CELL("filename",A9),FIND("]",CELL("filename",A9))+1,256)</f>
        <v>UFB-2 Revenue Summary</v>
      </c>
      <c r="B9" s="485">
        <f>ROW()</f>
        <v>9</v>
      </c>
      <c r="C9" s="485" t="str">
        <f>'Cover Page'!K6</f>
        <v>0606</v>
      </c>
      <c r="D9" s="485">
        <f>'Cover Page'!K4</f>
        <v>2022</v>
      </c>
      <c r="E9" s="485" t="s">
        <v>2022</v>
      </c>
      <c r="F9" s="485" t="s">
        <v>2070</v>
      </c>
      <c r="G9" s="485" t="s">
        <v>2092</v>
      </c>
      <c r="H9" s="499">
        <f>'Cover Page'!M38</f>
        <v>0</v>
      </c>
      <c r="J9" s="352" t="s">
        <v>46</v>
      </c>
      <c r="K9" s="338" t="s">
        <v>50</v>
      </c>
      <c r="L9" s="253" t="e">
        <f>M9/O9</f>
        <v>#DIV/0!</v>
      </c>
      <c r="M9" s="254">
        <f t="shared" si="1"/>
        <v>0</v>
      </c>
      <c r="N9" s="51"/>
      <c r="O9" s="257"/>
      <c r="P9" s="51"/>
      <c r="Q9" s="254">
        <f>SUM(R9:Y9)</f>
        <v>0</v>
      </c>
      <c r="R9" s="257"/>
      <c r="S9" s="257"/>
      <c r="T9" s="257"/>
      <c r="U9" s="257"/>
      <c r="V9" s="257"/>
      <c r="W9" s="257"/>
      <c r="X9" s="257"/>
      <c r="Y9" s="257"/>
    </row>
    <row r="10" spans="1:25">
      <c r="A10" s="485" t="str">
        <f ca="1">MID(CELL("filename",A10),FIND("]",CELL("filename",A10))+1,256)</f>
        <v>UFB-2 Revenue Summary</v>
      </c>
      <c r="B10" s="485">
        <f>ROW()</f>
        <v>10</v>
      </c>
      <c r="C10" s="485" t="str">
        <f>'Cover Page'!K6</f>
        <v>0606</v>
      </c>
      <c r="D10" s="485">
        <f>'Cover Page'!K4</f>
        <v>2022</v>
      </c>
      <c r="E10" s="485" t="s">
        <v>2022</v>
      </c>
      <c r="F10" s="485" t="s">
        <v>2070</v>
      </c>
      <c r="G10" s="485" t="s">
        <v>306</v>
      </c>
      <c r="H10" s="499">
        <f>'Cover Page'!M38</f>
        <v>0</v>
      </c>
      <c r="J10" s="353"/>
      <c r="K10" s="339" t="s">
        <v>247</v>
      </c>
      <c r="L10" s="252"/>
      <c r="M10" s="255"/>
      <c r="N10" s="51"/>
      <c r="O10" s="407"/>
      <c r="P10" s="51"/>
      <c r="Q10" s="255"/>
      <c r="R10" s="408"/>
      <c r="S10" s="408"/>
      <c r="T10" s="408"/>
      <c r="U10" s="408"/>
      <c r="V10" s="622"/>
      <c r="W10" s="622"/>
      <c r="X10" s="622"/>
      <c r="Y10" s="622"/>
    </row>
    <row r="11" spans="1:25">
      <c r="A11" s="485" t="str">
        <f ca="1">MID(CELL("filename",A11),FIND("]",CELL("filename",A11))+1,256)</f>
        <v>UFB-2 Revenue Summary</v>
      </c>
      <c r="B11" s="485">
        <f>ROW()</f>
        <v>11</v>
      </c>
      <c r="C11" s="485" t="str">
        <f>'Cover Page'!K6</f>
        <v>0606</v>
      </c>
      <c r="D11" s="485">
        <f>'Cover Page'!K4</f>
        <v>2022</v>
      </c>
      <c r="E11" s="485" t="s">
        <v>2022</v>
      </c>
      <c r="F11" s="485" t="s">
        <v>2070</v>
      </c>
      <c r="G11" s="485" t="s">
        <v>2093</v>
      </c>
      <c r="H11" s="499">
        <f>'Cover Page'!M38</f>
        <v>0</v>
      </c>
      <c r="J11" s="352" t="s">
        <v>51</v>
      </c>
      <c r="K11" s="338" t="s">
        <v>52</v>
      </c>
      <c r="L11" s="253" t="e">
        <f>M11/O11</f>
        <v>#DIV/0!</v>
      </c>
      <c r="M11" s="254">
        <f t="shared" si="1"/>
        <v>0</v>
      </c>
      <c r="N11" s="51"/>
      <c r="O11" s="257"/>
      <c r="P11" s="51"/>
      <c r="Q11" s="254">
        <f>SUM(R11:Y11)</f>
        <v>0</v>
      </c>
      <c r="R11" s="403"/>
      <c r="S11" s="403"/>
      <c r="T11" s="403"/>
      <c r="U11" s="403"/>
      <c r="V11" s="403"/>
      <c r="W11" s="403"/>
      <c r="X11" s="403"/>
      <c r="Y11" s="403"/>
    </row>
    <row r="12" spans="1:25">
      <c r="A12" s="485" t="str">
        <f t="shared" ca="1" si="0"/>
        <v>UFB-2 Revenue Summary</v>
      </c>
      <c r="B12" s="485">
        <f>ROW()</f>
        <v>12</v>
      </c>
      <c r="C12" s="485" t="str">
        <f>'Cover Page'!K6</f>
        <v>0606</v>
      </c>
      <c r="D12" s="485">
        <f>'Cover Page'!K4</f>
        <v>2022</v>
      </c>
      <c r="E12" s="485" t="s">
        <v>2022</v>
      </c>
      <c r="F12" s="485" t="s">
        <v>2070</v>
      </c>
      <c r="G12" s="485" t="s">
        <v>2094</v>
      </c>
      <c r="H12" s="499">
        <f>'Cover Page'!M38</f>
        <v>0</v>
      </c>
      <c r="J12" s="352" t="s">
        <v>46</v>
      </c>
      <c r="K12" s="338" t="s">
        <v>53</v>
      </c>
      <c r="L12" s="253" t="e">
        <f>M12/O12</f>
        <v>#DIV/0!</v>
      </c>
      <c r="M12" s="254">
        <f t="shared" si="1"/>
        <v>0</v>
      </c>
      <c r="N12" s="51"/>
      <c r="O12" s="257"/>
      <c r="P12" s="51"/>
      <c r="Q12" s="254">
        <f>SUM(R12:Y12)</f>
        <v>0</v>
      </c>
      <c r="R12" s="403"/>
      <c r="S12" s="403"/>
      <c r="T12" s="403"/>
      <c r="U12" s="403"/>
      <c r="V12" s="403"/>
      <c r="W12" s="403"/>
      <c r="X12" s="403"/>
      <c r="Y12" s="403"/>
    </row>
    <row r="13" spans="1:25">
      <c r="A13" s="485" t="str">
        <f t="shared" ca="1" si="0"/>
        <v>UFB-2 Revenue Summary</v>
      </c>
      <c r="B13" s="485">
        <f>ROW()</f>
        <v>13</v>
      </c>
      <c r="C13" s="485" t="str">
        <f>'Cover Page'!K6</f>
        <v>0606</v>
      </c>
      <c r="D13" s="485">
        <f>'Cover Page'!K4</f>
        <v>2022</v>
      </c>
      <c r="E13" s="485" t="s">
        <v>2022</v>
      </c>
      <c r="F13" s="485" t="s">
        <v>2070</v>
      </c>
      <c r="G13" s="485" t="s">
        <v>2095</v>
      </c>
      <c r="H13" s="499">
        <f>'Cover Page'!M38</f>
        <v>0</v>
      </c>
      <c r="J13" s="352" t="s">
        <v>54</v>
      </c>
      <c r="K13" s="338" t="s">
        <v>2274</v>
      </c>
      <c r="L13" s="253">
        <f>M13/O13</f>
        <v>17.740157326236695</v>
      </c>
      <c r="M13" s="254">
        <f t="shared" si="1"/>
        <v>90659.3</v>
      </c>
      <c r="N13" s="51"/>
      <c r="O13" s="257">
        <v>5110.3999999999996</v>
      </c>
      <c r="P13" s="51"/>
      <c r="Q13" s="254">
        <f>SUM(R13:Y13)</f>
        <v>95769.7</v>
      </c>
      <c r="R13" s="732">
        <v>95769.7</v>
      </c>
      <c r="S13" s="403"/>
      <c r="T13" s="403"/>
      <c r="U13" s="403"/>
      <c r="V13" s="403"/>
      <c r="W13" s="403"/>
      <c r="X13" s="403"/>
      <c r="Y13" s="403"/>
    </row>
    <row r="14" spans="1:25">
      <c r="A14" s="485" t="str">
        <f t="shared" ca="1" si="0"/>
        <v>UFB-2 Revenue Summary</v>
      </c>
      <c r="B14" s="485">
        <f>ROW()</f>
        <v>14</v>
      </c>
      <c r="C14" s="485" t="str">
        <f>'Cover Page'!K6</f>
        <v>0606</v>
      </c>
      <c r="D14" s="485">
        <f>'Cover Page'!K4</f>
        <v>2022</v>
      </c>
      <c r="E14" s="485" t="s">
        <v>2022</v>
      </c>
      <c r="F14" s="485" t="s">
        <v>2070</v>
      </c>
      <c r="G14" s="485" t="s">
        <v>2096</v>
      </c>
      <c r="H14" s="499">
        <f>'Cover Page'!M38</f>
        <v>0</v>
      </c>
      <c r="J14" s="352" t="s">
        <v>46</v>
      </c>
      <c r="K14" s="338" t="s">
        <v>55</v>
      </c>
      <c r="L14" s="253" t="e">
        <f>M14/O14</f>
        <v>#DIV/0!</v>
      </c>
      <c r="M14" s="254">
        <f t="shared" si="1"/>
        <v>0</v>
      </c>
      <c r="N14" s="51"/>
      <c r="O14" s="257"/>
      <c r="P14" s="51"/>
      <c r="Q14" s="254">
        <f>SUM(R14:Y14)</f>
        <v>0</v>
      </c>
      <c r="R14" s="732"/>
      <c r="S14" s="403"/>
      <c r="T14" s="403"/>
      <c r="U14" s="403"/>
      <c r="V14" s="403"/>
      <c r="W14" s="403"/>
      <c r="X14" s="403"/>
      <c r="Y14" s="403"/>
    </row>
    <row r="15" spans="1:25">
      <c r="A15" s="485" t="str">
        <f t="shared" ca="1" si="0"/>
        <v>UFB-2 Revenue Summary</v>
      </c>
      <c r="B15" s="485">
        <f>ROW()</f>
        <v>15</v>
      </c>
      <c r="C15" s="485" t="str">
        <f>'Cover Page'!K6</f>
        <v>0606</v>
      </c>
      <c r="D15" s="485">
        <f>'Cover Page'!K4</f>
        <v>2022</v>
      </c>
      <c r="E15" s="485" t="s">
        <v>2022</v>
      </c>
      <c r="F15" s="485" t="s">
        <v>2070</v>
      </c>
      <c r="G15" s="485" t="s">
        <v>2097</v>
      </c>
      <c r="H15" s="499">
        <f>'Cover Page'!M38</f>
        <v>0</v>
      </c>
      <c r="J15" s="352" t="s">
        <v>56</v>
      </c>
      <c r="K15" s="338" t="s">
        <v>57</v>
      </c>
      <c r="L15" s="253">
        <f>M15/O15</f>
        <v>-0.39329551092607373</v>
      </c>
      <c r="M15" s="254">
        <f t="shared" si="1"/>
        <v>-58342.399999999994</v>
      </c>
      <c r="N15" s="51"/>
      <c r="O15" s="257">
        <v>148342.39999999999</v>
      </c>
      <c r="P15" s="51"/>
      <c r="Q15" s="254">
        <f>SUM(R15:Y15)</f>
        <v>90000</v>
      </c>
      <c r="R15" s="732">
        <v>90000</v>
      </c>
      <c r="S15" s="403"/>
      <c r="T15" s="403"/>
      <c r="U15" s="403"/>
      <c r="V15" s="403"/>
      <c r="W15" s="403"/>
      <c r="X15" s="403"/>
      <c r="Y15" s="403"/>
    </row>
    <row r="16" spans="1:25">
      <c r="A16" s="485" t="str">
        <f t="shared" ca="1" si="0"/>
        <v>UFB-2 Revenue Summary</v>
      </c>
      <c r="B16" s="485">
        <f>ROW()</f>
        <v>16</v>
      </c>
      <c r="C16" s="485" t="str">
        <f>'Cover Page'!K6</f>
        <v>0606</v>
      </c>
      <c r="D16" s="485">
        <f>'Cover Page'!K4</f>
        <v>2022</v>
      </c>
      <c r="E16" s="485" t="s">
        <v>2022</v>
      </c>
      <c r="F16" s="485" t="s">
        <v>2070</v>
      </c>
      <c r="G16" s="485" t="s">
        <v>121</v>
      </c>
      <c r="H16" s="499">
        <f>'Cover Page'!M38</f>
        <v>0</v>
      </c>
      <c r="J16" s="353"/>
      <c r="K16" s="339" t="s">
        <v>2269</v>
      </c>
      <c r="L16" s="252"/>
      <c r="M16" s="255"/>
      <c r="N16" s="51"/>
      <c r="O16" s="407"/>
      <c r="P16" s="51"/>
      <c r="Q16" s="255"/>
      <c r="R16" s="408"/>
      <c r="S16" s="408"/>
      <c r="T16" s="408"/>
      <c r="U16" s="408"/>
      <c r="V16" s="622"/>
      <c r="W16" s="622"/>
      <c r="X16" s="622"/>
      <c r="Y16" s="622"/>
    </row>
    <row r="17" spans="1:25">
      <c r="A17" s="485" t="str">
        <f t="shared" ca="1" si="0"/>
        <v>UFB-2 Revenue Summary</v>
      </c>
      <c r="B17" s="485">
        <f>ROW()</f>
        <v>17</v>
      </c>
      <c r="C17" s="485" t="str">
        <f>'Cover Page'!K6</f>
        <v>0606</v>
      </c>
      <c r="D17" s="485">
        <f>'Cover Page'!K4</f>
        <v>2022</v>
      </c>
      <c r="E17" s="485" t="s">
        <v>2022</v>
      </c>
      <c r="F17" s="485" t="s">
        <v>2070</v>
      </c>
      <c r="G17" s="485" t="s">
        <v>2098</v>
      </c>
      <c r="H17" s="499">
        <f>'Cover Page'!M38</f>
        <v>0</v>
      </c>
      <c r="J17" s="352" t="s">
        <v>58</v>
      </c>
      <c r="K17" s="338" t="s">
        <v>59</v>
      </c>
      <c r="L17" s="253">
        <f t="shared" ref="L17:L23" si="2">M17/O17</f>
        <v>-0.29520117067257201</v>
      </c>
      <c r="M17" s="254">
        <f t="shared" si="1"/>
        <v>-142541.10000000003</v>
      </c>
      <c r="N17" s="51"/>
      <c r="O17" s="257">
        <v>482860.89</v>
      </c>
      <c r="P17" s="51"/>
      <c r="Q17" s="254">
        <f t="shared" ref="Q17:Q22" si="3">SUM(R17:Y17)</f>
        <v>340319.79</v>
      </c>
      <c r="R17" s="732">
        <v>340319.79</v>
      </c>
      <c r="S17" s="403"/>
      <c r="T17" s="403"/>
      <c r="U17" s="403"/>
      <c r="V17" s="403"/>
      <c r="W17" s="403"/>
      <c r="X17" s="403"/>
      <c r="Y17" s="403"/>
    </row>
    <row r="18" spans="1:25">
      <c r="A18" s="485" t="str">
        <f t="shared" ca="1" si="0"/>
        <v>UFB-2 Revenue Summary</v>
      </c>
      <c r="B18" s="485">
        <f>ROW()</f>
        <v>18</v>
      </c>
      <c r="C18" s="485" t="str">
        <f>'Cover Page'!K6</f>
        <v>0606</v>
      </c>
      <c r="D18" s="485">
        <f>'Cover Page'!K4</f>
        <v>2022</v>
      </c>
      <c r="E18" s="485" t="s">
        <v>2022</v>
      </c>
      <c r="F18" s="485" t="s">
        <v>2070</v>
      </c>
      <c r="G18" s="485" t="s">
        <v>2099</v>
      </c>
      <c r="H18" s="499">
        <f>'Cover Page'!M38</f>
        <v>0</v>
      </c>
      <c r="J18" s="352" t="s">
        <v>58</v>
      </c>
      <c r="K18" s="340" t="s">
        <v>60</v>
      </c>
      <c r="L18" s="253" t="e">
        <f t="shared" si="2"/>
        <v>#DIV/0!</v>
      </c>
      <c r="M18" s="254">
        <f t="shared" si="1"/>
        <v>0</v>
      </c>
      <c r="N18" s="51"/>
      <c r="O18" s="257"/>
      <c r="P18" s="51"/>
      <c r="Q18" s="254">
        <f t="shared" si="3"/>
        <v>0</v>
      </c>
      <c r="R18" s="404"/>
      <c r="S18" s="404"/>
      <c r="T18" s="404"/>
      <c r="U18" s="404"/>
      <c r="V18" s="404"/>
      <c r="W18" s="404"/>
      <c r="X18" s="404"/>
      <c r="Y18" s="404"/>
    </row>
    <row r="19" spans="1:25">
      <c r="A19" s="485" t="str">
        <f t="shared" ca="1" si="0"/>
        <v>UFB-2 Revenue Summary</v>
      </c>
      <c r="B19" s="485">
        <f>ROW()</f>
        <v>19</v>
      </c>
      <c r="C19" s="485" t="str">
        <f>'Cover Page'!K6</f>
        <v>0606</v>
      </c>
      <c r="D19" s="485">
        <f>'Cover Page'!K4</f>
        <v>2022</v>
      </c>
      <c r="E19" s="485" t="s">
        <v>2022</v>
      </c>
      <c r="F19" s="485" t="s">
        <v>2070</v>
      </c>
      <c r="G19" s="485" t="s">
        <v>2100</v>
      </c>
      <c r="H19" s="499">
        <f>'Cover Page'!M38</f>
        <v>0</v>
      </c>
      <c r="J19" s="449" t="s">
        <v>2254</v>
      </c>
      <c r="K19" s="450" t="s">
        <v>292</v>
      </c>
      <c r="L19" s="253" t="e">
        <f t="shared" si="2"/>
        <v>#DIV/0!</v>
      </c>
      <c r="M19" s="254">
        <f t="shared" si="1"/>
        <v>0</v>
      </c>
      <c r="N19" s="51"/>
      <c r="O19" s="257"/>
      <c r="P19" s="51"/>
      <c r="Q19" s="254">
        <f t="shared" si="3"/>
        <v>0</v>
      </c>
      <c r="R19" s="451"/>
      <c r="S19" s="451"/>
      <c r="T19" s="451"/>
      <c r="U19" s="451"/>
      <c r="V19" s="451"/>
      <c r="W19" s="451"/>
      <c r="X19" s="451"/>
      <c r="Y19" s="451"/>
    </row>
    <row r="20" spans="1:25">
      <c r="A20" s="485" t="str">
        <f t="shared" ca="1" si="0"/>
        <v>UFB-2 Revenue Summary</v>
      </c>
      <c r="B20" s="485">
        <f>ROW()</f>
        <v>20</v>
      </c>
      <c r="C20" s="485" t="str">
        <f>'Cover Page'!K6</f>
        <v>0606</v>
      </c>
      <c r="D20" s="485">
        <f>'Cover Page'!K4</f>
        <v>2022</v>
      </c>
      <c r="E20" s="485" t="s">
        <v>2022</v>
      </c>
      <c r="F20" s="485" t="s">
        <v>2070</v>
      </c>
      <c r="G20" s="485" t="s">
        <v>3295</v>
      </c>
      <c r="H20" s="499">
        <f>'Cover Page'!M39</f>
        <v>0</v>
      </c>
      <c r="J20" s="653" t="s">
        <v>2293</v>
      </c>
      <c r="K20" s="654" t="s">
        <v>2294</v>
      </c>
      <c r="L20" s="253" t="e">
        <f t="shared" si="2"/>
        <v>#DIV/0!</v>
      </c>
      <c r="M20" s="254">
        <f t="shared" si="1"/>
        <v>0</v>
      </c>
      <c r="N20" s="51"/>
      <c r="O20" s="257"/>
      <c r="P20" s="51"/>
      <c r="Q20" s="254">
        <f t="shared" si="3"/>
        <v>0</v>
      </c>
      <c r="R20" s="655"/>
      <c r="S20" s="655"/>
      <c r="T20" s="655"/>
      <c r="U20" s="655"/>
      <c r="V20" s="655"/>
      <c r="W20" s="655"/>
      <c r="X20" s="655"/>
      <c r="Y20" s="655"/>
    </row>
    <row r="21" spans="1:25">
      <c r="A21" s="485" t="str">
        <f t="shared" ca="1" si="0"/>
        <v>UFB-2 Revenue Summary</v>
      </c>
      <c r="B21" s="485">
        <f>ROW()</f>
        <v>21</v>
      </c>
      <c r="C21" s="485" t="str">
        <f>'Cover Page'!K6</f>
        <v>0606</v>
      </c>
      <c r="D21" s="485">
        <f>'Cover Page'!K4</f>
        <v>2022</v>
      </c>
      <c r="E21" s="485" t="s">
        <v>2022</v>
      </c>
      <c r="F21" s="485" t="s">
        <v>2070</v>
      </c>
      <c r="G21" s="485" t="s">
        <v>2101</v>
      </c>
      <c r="H21" s="499">
        <f>'Cover Page'!M38</f>
        <v>0</v>
      </c>
      <c r="J21" s="449" t="s">
        <v>58</v>
      </c>
      <c r="K21" s="450" t="s">
        <v>61</v>
      </c>
      <c r="L21" s="253" t="e">
        <f t="shared" si="2"/>
        <v>#DIV/0!</v>
      </c>
      <c r="M21" s="254">
        <f t="shared" si="1"/>
        <v>0</v>
      </c>
      <c r="N21" s="51"/>
      <c r="O21" s="257"/>
      <c r="P21" s="51"/>
      <c r="Q21" s="254">
        <f t="shared" si="3"/>
        <v>0</v>
      </c>
      <c r="R21" s="451"/>
      <c r="S21" s="451"/>
      <c r="T21" s="451"/>
      <c r="U21" s="451"/>
      <c r="V21" s="451"/>
      <c r="W21" s="451"/>
      <c r="X21" s="451"/>
      <c r="Y21" s="451"/>
    </row>
    <row r="22" spans="1:25" ht="16.5" thickBot="1">
      <c r="A22" s="485" t="str">
        <f t="shared" ca="1" si="0"/>
        <v>UFB-2 Revenue Summary</v>
      </c>
      <c r="B22" s="485">
        <f>ROW()</f>
        <v>22</v>
      </c>
      <c r="C22" s="485" t="str">
        <f>'Cover Page'!K6</f>
        <v>0606</v>
      </c>
      <c r="D22" s="485">
        <f>'Cover Page'!K4</f>
        <v>2022</v>
      </c>
      <c r="E22" s="485" t="s">
        <v>2022</v>
      </c>
      <c r="F22" s="485" t="s">
        <v>2070</v>
      </c>
      <c r="G22" s="485" t="s">
        <v>2102</v>
      </c>
      <c r="H22" s="499">
        <f>'Cover Page'!M38</f>
        <v>0</v>
      </c>
      <c r="J22" s="354" t="s">
        <v>46</v>
      </c>
      <c r="K22" s="341" t="s">
        <v>2255</v>
      </c>
      <c r="L22" s="253" t="e">
        <f t="shared" si="2"/>
        <v>#DIV/0!</v>
      </c>
      <c r="M22" s="254">
        <f t="shared" si="1"/>
        <v>0</v>
      </c>
      <c r="N22" s="454"/>
      <c r="O22" s="453"/>
      <c r="P22" s="454"/>
      <c r="Q22" s="254">
        <f t="shared" si="3"/>
        <v>0</v>
      </c>
      <c r="R22" s="466"/>
      <c r="S22" s="405"/>
      <c r="T22" s="405"/>
      <c r="U22" s="405"/>
      <c r="V22" s="405"/>
      <c r="W22" s="405"/>
      <c r="X22" s="405"/>
      <c r="Y22" s="405"/>
    </row>
    <row r="23" spans="1:25" ht="17.25" thickTop="1" thickBot="1">
      <c r="A23" s="485" t="str">
        <f t="shared" ca="1" si="0"/>
        <v>UFB-2 Revenue Summary</v>
      </c>
      <c r="B23" s="485">
        <f>ROW()</f>
        <v>23</v>
      </c>
      <c r="C23" s="485" t="str">
        <f>'Cover Page'!K6</f>
        <v>0606</v>
      </c>
      <c r="D23" s="485">
        <f>'Cover Page'!K4</f>
        <v>2022</v>
      </c>
      <c r="E23" s="485" t="s">
        <v>2022</v>
      </c>
      <c r="F23" s="485" t="s">
        <v>2070</v>
      </c>
      <c r="G23" s="485" t="s">
        <v>2103</v>
      </c>
      <c r="H23" s="499">
        <f>'Cover Page'!M38</f>
        <v>0</v>
      </c>
      <c r="J23" s="355"/>
      <c r="K23" s="342" t="s">
        <v>97</v>
      </c>
      <c r="L23" s="251">
        <f t="shared" si="2"/>
        <v>-0.13366498027714235</v>
      </c>
      <c r="M23" s="256">
        <f t="shared" si="1"/>
        <v>-142789.02000000002</v>
      </c>
      <c r="N23" s="52"/>
      <c r="O23" s="256">
        <f>SUM(O6:O22)</f>
        <v>1068260.51</v>
      </c>
      <c r="P23" s="52"/>
      <c r="Q23" s="256">
        <f>SUM(Q6:Q22)</f>
        <v>925471.49</v>
      </c>
      <c r="R23" s="256">
        <f>SUM(R6:R22)</f>
        <v>925471.49</v>
      </c>
      <c r="S23" s="256">
        <f>SUM(S6:S22)</f>
        <v>0</v>
      </c>
      <c r="T23" s="256">
        <f>SUM(T6:T22)</f>
        <v>0</v>
      </c>
      <c r="U23" s="256">
        <f>SUM(U6:U22)</f>
        <v>0</v>
      </c>
      <c r="V23" s="623">
        <f t="shared" ref="V23:Y23" si="4">SUM(V6:V22)</f>
        <v>0</v>
      </c>
      <c r="W23" s="623">
        <f t="shared" si="4"/>
        <v>0</v>
      </c>
      <c r="X23" s="623">
        <f t="shared" si="4"/>
        <v>0</v>
      </c>
      <c r="Y23" s="623">
        <f t="shared" si="4"/>
        <v>0</v>
      </c>
    </row>
    <row r="24" spans="1:25" ht="16.5" thickTop="1">
      <c r="A24" s="485"/>
      <c r="B24" s="485"/>
      <c r="C24" s="485"/>
      <c r="D24" s="485"/>
      <c r="E24" s="485"/>
      <c r="F24" s="485"/>
      <c r="G24" s="485"/>
      <c r="H24" s="488"/>
      <c r="J24" s="53"/>
      <c r="K24" s="771" t="s">
        <v>2262</v>
      </c>
      <c r="L24" s="771"/>
      <c r="M24" s="771"/>
      <c r="N24" s="771"/>
      <c r="O24" s="771"/>
      <c r="P24" s="771"/>
      <c r="Q24" s="771"/>
      <c r="R24" s="771"/>
      <c r="S24" s="771"/>
      <c r="T24" s="771"/>
      <c r="U24" s="771"/>
    </row>
    <row r="25" spans="1:25">
      <c r="A25" s="485"/>
      <c r="B25" s="485"/>
      <c r="C25" s="485"/>
      <c r="D25" s="485"/>
      <c r="E25" s="485"/>
      <c r="F25" s="485"/>
      <c r="G25" s="485"/>
      <c r="H25" s="488"/>
      <c r="J25" s="53"/>
      <c r="L25" s="46"/>
      <c r="M25" s="46"/>
      <c r="N25" s="46"/>
      <c r="O25" s="46"/>
      <c r="P25" s="46"/>
      <c r="Q25" s="46"/>
      <c r="R25" s="46"/>
      <c r="S25" s="46"/>
      <c r="T25" s="46"/>
      <c r="U25" s="46"/>
    </row>
    <row r="26" spans="1:25">
      <c r="A26" s="485"/>
      <c r="B26" s="485"/>
      <c r="C26" s="485"/>
      <c r="D26" s="485"/>
      <c r="E26" s="485"/>
      <c r="F26" s="485"/>
      <c r="G26" s="485"/>
      <c r="H26" s="488"/>
      <c r="J26" s="53"/>
      <c r="L26" s="46"/>
      <c r="M26" s="46"/>
      <c r="N26" s="46"/>
      <c r="O26" s="46"/>
      <c r="P26" s="46"/>
      <c r="Q26" s="46"/>
      <c r="R26" s="46"/>
      <c r="S26" s="46"/>
      <c r="T26" s="46"/>
      <c r="U26" s="46"/>
    </row>
    <row r="27" spans="1:25">
      <c r="A27" s="485"/>
      <c r="B27" s="485"/>
      <c r="C27" s="485"/>
      <c r="D27" s="485"/>
      <c r="E27" s="485"/>
      <c r="F27" s="485"/>
      <c r="G27" s="485"/>
      <c r="H27" s="488"/>
      <c r="J27" s="53"/>
    </row>
    <row r="28" spans="1:25">
      <c r="A28" s="485"/>
      <c r="B28" s="485"/>
      <c r="C28" s="485"/>
      <c r="D28" s="485"/>
      <c r="E28" s="485"/>
      <c r="F28" s="485"/>
      <c r="G28" s="485"/>
      <c r="H28" s="488"/>
      <c r="J28" s="55"/>
    </row>
    <row r="29" spans="1:25">
      <c r="A29" s="485"/>
      <c r="B29" s="485"/>
      <c r="C29" s="485"/>
      <c r="D29" s="485"/>
      <c r="E29" s="485"/>
      <c r="F29" s="485"/>
      <c r="G29" s="485"/>
      <c r="H29" s="488"/>
      <c r="J29" s="55"/>
    </row>
    <row r="30" spans="1:25">
      <c r="A30" s="485"/>
      <c r="B30" s="485"/>
      <c r="C30" s="485"/>
      <c r="D30" s="485"/>
      <c r="E30" s="485"/>
      <c r="F30" s="485"/>
      <c r="G30" s="485"/>
      <c r="H30" s="488"/>
      <c r="J30" s="55"/>
    </row>
    <row r="31" spans="1:25">
      <c r="A31" s="485"/>
      <c r="B31" s="485"/>
      <c r="C31" s="485"/>
      <c r="D31" s="485"/>
      <c r="E31" s="485"/>
      <c r="F31" s="485"/>
      <c r="G31" s="485"/>
      <c r="H31" s="488"/>
      <c r="J31" s="55"/>
    </row>
    <row r="32" spans="1:25">
      <c r="A32" s="498"/>
      <c r="B32" s="497"/>
      <c r="C32" s="485"/>
      <c r="D32" s="485"/>
      <c r="E32" s="485"/>
      <c r="F32" s="485"/>
      <c r="G32" s="485"/>
      <c r="H32" s="488"/>
      <c r="J32" s="47"/>
    </row>
    <row r="33" spans="1:10">
      <c r="A33" s="498"/>
      <c r="B33" s="497"/>
      <c r="C33" s="485"/>
      <c r="D33" s="485"/>
      <c r="E33" s="485"/>
      <c r="F33" s="485"/>
      <c r="G33" s="485"/>
      <c r="H33" s="488"/>
      <c r="J33" s="47"/>
    </row>
    <row r="34" spans="1:10">
      <c r="A34" s="498"/>
      <c r="B34" s="497"/>
      <c r="C34" s="485"/>
      <c r="D34" s="485"/>
      <c r="E34" s="485"/>
      <c r="F34" s="485"/>
      <c r="G34" s="485"/>
      <c r="H34" s="488"/>
    </row>
    <row r="35" spans="1:10">
      <c r="A35" s="498"/>
      <c r="B35" s="497"/>
      <c r="C35" s="485"/>
      <c r="D35" s="485"/>
      <c r="E35" s="485"/>
      <c r="F35" s="485"/>
      <c r="G35" s="485"/>
      <c r="H35" s="488"/>
    </row>
    <row r="36" spans="1:10">
      <c r="A36" s="498"/>
      <c r="B36" s="497"/>
      <c r="C36" s="485"/>
      <c r="D36" s="485"/>
      <c r="E36" s="485"/>
      <c r="F36" s="485"/>
      <c r="G36" s="485"/>
      <c r="H36" s="488"/>
    </row>
    <row r="37" spans="1:10">
      <c r="A37" s="498"/>
      <c r="B37" s="497"/>
      <c r="C37" s="485"/>
      <c r="D37" s="485"/>
      <c r="E37" s="485"/>
      <c r="F37" s="485"/>
      <c r="G37" s="485"/>
      <c r="H37" s="488"/>
    </row>
    <row r="38" spans="1:10">
      <c r="A38" s="498"/>
      <c r="B38" s="497"/>
      <c r="C38" s="485"/>
      <c r="D38" s="485"/>
      <c r="E38" s="485"/>
      <c r="F38" s="485"/>
      <c r="G38" s="485"/>
      <c r="H38" s="488"/>
    </row>
  </sheetData>
  <sheetProtection algorithmName="SHA-512" hashValue="Yf8xDs9yN2/FZbBYr8MszRjy+9aUhRzuSd3S1+Cmzn6NCoWpA99yoYB9P0C+xzYFsq+mFybFujFSP4cEj32/Rw==" saltValue="rBevw6Yht0nL+6N0svJkdw==" spinCount="100000" sheet="1" formatCells="0" formatColumns="0" formatRows="0" insertColumns="0"/>
  <mergeCells count="5">
    <mergeCell ref="K24:U24"/>
    <mergeCell ref="L3:L5"/>
    <mergeCell ref="M3:M5"/>
    <mergeCell ref="O3:O5"/>
    <mergeCell ref="Q3:Q5"/>
  </mergeCells>
  <printOptions horizontalCentered="1" verticalCentered="1"/>
  <pageMargins left="0.2" right="0.2" top="0.25" bottom="0.25" header="0.3" footer="0.3"/>
  <pageSetup paperSize="5" scale="62"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A40"/>
  <sheetViews>
    <sheetView tabSelected="1" topLeftCell="J1" zoomScaleNormal="100" workbookViewId="0">
      <selection activeCell="S28" sqref="S28:T28"/>
    </sheetView>
  </sheetViews>
  <sheetFormatPr defaultColWidth="10.5703125" defaultRowHeight="15.75"/>
  <cols>
    <col min="1" max="9" width="10.5703125" style="54" hidden="1" customWidth="1"/>
    <col min="10" max="10" width="10" style="59" customWidth="1"/>
    <col min="11" max="11" width="27.7109375" style="54" customWidth="1"/>
    <col min="12" max="12" width="9.85546875" style="54" customWidth="1"/>
    <col min="13" max="13" width="10.140625" style="54" customWidth="1"/>
    <col min="14" max="14" width="14.5703125" style="54" customWidth="1"/>
    <col min="15" max="15" width="17.7109375" style="54" customWidth="1"/>
    <col min="16" max="16" width="17" style="54" customWidth="1"/>
    <col min="17" max="17" width="1" style="54" customWidth="1"/>
    <col min="18" max="18" width="17.5703125" style="54" customWidth="1"/>
    <col min="19" max="20" width="19.5703125" style="54" customWidth="1"/>
    <col min="21" max="21" width="20" style="54" customWidth="1"/>
    <col min="22" max="23" width="19.140625" style="54" customWidth="1"/>
    <col min="24" max="27" width="18.28515625" style="54" customWidth="1"/>
    <col min="28" max="16384" width="10.5703125" style="54"/>
  </cols>
  <sheetData>
    <row r="1" spans="1:27" s="57" customFormat="1" ht="19.5" thickBot="1">
      <c r="A1" s="485" t="str">
        <f ca="1">MID(CELL("filename",A2),FIND("]",CELL("filename",A2))+1,256)</f>
        <v>UFB-3 Appropriations Summary</v>
      </c>
      <c r="B1" s="485">
        <f>ROW()</f>
        <v>1</v>
      </c>
      <c r="C1" s="485" t="str">
        <f>'Cover Page'!K6</f>
        <v>0606</v>
      </c>
      <c r="D1" s="485">
        <f>'Cover Page'!K4</f>
        <v>2022</v>
      </c>
      <c r="E1" s="485" t="s">
        <v>2022</v>
      </c>
      <c r="F1" s="485" t="s">
        <v>2104</v>
      </c>
      <c r="G1" s="485"/>
      <c r="H1" s="499">
        <f>'Cover Page'!M38</f>
        <v>0</v>
      </c>
      <c r="J1" s="780" t="s">
        <v>261</v>
      </c>
      <c r="K1" s="780"/>
      <c r="L1" s="780"/>
      <c r="M1" s="780"/>
      <c r="N1" s="780"/>
      <c r="O1" s="780"/>
      <c r="P1" s="780"/>
      <c r="Q1" s="780"/>
      <c r="R1" s="780"/>
      <c r="S1" s="780"/>
      <c r="T1" s="780"/>
      <c r="U1" s="780"/>
      <c r="V1" s="780"/>
      <c r="W1" s="780"/>
    </row>
    <row r="2" spans="1:27" ht="16.5" thickTop="1">
      <c r="A2" s="485" t="str">
        <f ca="1">MID(CELL("filename",A2),FIND("]",CELL("filename",A2))+1,256)</f>
        <v>UFB-3 Appropriations Summary</v>
      </c>
      <c r="B2" s="485">
        <f>ROW()</f>
        <v>2</v>
      </c>
      <c r="C2" s="485" t="str">
        <f>'Cover Page'!K6</f>
        <v>0606</v>
      </c>
      <c r="D2" s="485">
        <f>'Cover Page'!K4</f>
        <v>2022</v>
      </c>
      <c r="E2" s="485" t="s">
        <v>2022</v>
      </c>
      <c r="F2" s="485" t="s">
        <v>2104</v>
      </c>
      <c r="G2" s="485" t="s">
        <v>121</v>
      </c>
      <c r="H2" s="499">
        <f>'Cover Page'!M38</f>
        <v>0</v>
      </c>
      <c r="J2" s="343"/>
      <c r="K2" s="348"/>
      <c r="L2" s="783" t="s">
        <v>208</v>
      </c>
      <c r="M2" s="784"/>
      <c r="N2" s="772" t="s">
        <v>62</v>
      </c>
      <c r="O2" s="772" t="s">
        <v>63</v>
      </c>
      <c r="P2" s="772" t="s">
        <v>297</v>
      </c>
      <c r="Q2" s="44"/>
      <c r="R2" s="772" t="s">
        <v>64</v>
      </c>
      <c r="S2" s="349" t="s">
        <v>42</v>
      </c>
      <c r="T2" s="349" t="s">
        <v>2297</v>
      </c>
      <c r="U2" s="448" t="s">
        <v>291</v>
      </c>
      <c r="V2" s="652" t="s">
        <v>2291</v>
      </c>
      <c r="W2" s="661" t="str">
        <f>IF('UFB-2 Revenue Summary'!U3 = "", "", 'UFB-2 Revenue Summary'!U3)</f>
        <v/>
      </c>
      <c r="X2" s="661" t="str">
        <f>IF('UFB-2 Revenue Summary'!V3 = "", "", 'UFB-2 Revenue Summary'!V3)</f>
        <v/>
      </c>
      <c r="Y2" s="661" t="str">
        <f>IF('UFB-2 Revenue Summary'!W3 = "", "", 'UFB-2 Revenue Summary'!W3)</f>
        <v/>
      </c>
      <c r="Z2" s="661" t="str">
        <f>IF('UFB-2 Revenue Summary'!X3 = "", "", 'UFB-2 Revenue Summary'!X3)</f>
        <v/>
      </c>
      <c r="AA2" s="661" t="str">
        <f>IF('UFB-2 Revenue Summary'!Y3 = "", "", 'UFB-2 Revenue Summary'!Y3)</f>
        <v/>
      </c>
    </row>
    <row r="3" spans="1:27">
      <c r="A3" s="485" t="str">
        <f t="shared" ref="A3:A28" ca="1" si="0">MID(CELL("filename",A3),FIND("]",CELL("filename",A3))+1,256)</f>
        <v>UFB-3 Appropriations Summary</v>
      </c>
      <c r="B3" s="485">
        <f>ROW()</f>
        <v>3</v>
      </c>
      <c r="C3" s="485" t="str">
        <f>'Cover Page'!K6</f>
        <v>0606</v>
      </c>
      <c r="D3" s="485">
        <f>'Cover Page'!K4</f>
        <v>2022</v>
      </c>
      <c r="E3" s="485" t="s">
        <v>2022</v>
      </c>
      <c r="F3" s="485" t="s">
        <v>2104</v>
      </c>
      <c r="G3" s="485" t="s">
        <v>121</v>
      </c>
      <c r="H3" s="499">
        <f>'Cover Page'!M38</f>
        <v>0</v>
      </c>
      <c r="J3" s="344" t="s">
        <v>43</v>
      </c>
      <c r="K3" s="58"/>
      <c r="L3" s="200" t="s">
        <v>209</v>
      </c>
      <c r="M3" s="201" t="s">
        <v>210</v>
      </c>
      <c r="N3" s="773"/>
      <c r="O3" s="781"/>
      <c r="P3" s="781"/>
      <c r="Q3" s="60"/>
      <c r="R3" s="773"/>
      <c r="S3" s="45" t="s">
        <v>44</v>
      </c>
      <c r="T3" s="45" t="s">
        <v>2257</v>
      </c>
      <c r="U3" s="445" t="s">
        <v>44</v>
      </c>
      <c r="V3" s="445" t="s">
        <v>2292</v>
      </c>
      <c r="W3" s="445" t="s">
        <v>45</v>
      </c>
      <c r="X3" s="445" t="s">
        <v>45</v>
      </c>
      <c r="Y3" s="445" t="s">
        <v>45</v>
      </c>
      <c r="Z3" s="445" t="s">
        <v>45</v>
      </c>
      <c r="AA3" s="445" t="s">
        <v>45</v>
      </c>
    </row>
    <row r="4" spans="1:27" ht="47.25" customHeight="1">
      <c r="A4" s="485" t="str">
        <f t="shared" ca="1" si="0"/>
        <v>UFB-3 Appropriations Summary</v>
      </c>
      <c r="B4" s="485">
        <f>ROW()</f>
        <v>4</v>
      </c>
      <c r="C4" s="485" t="str">
        <f>'Cover Page'!K6</f>
        <v>0606</v>
      </c>
      <c r="D4" s="485">
        <f>'Cover Page'!K4</f>
        <v>2022</v>
      </c>
      <c r="E4" s="485" t="s">
        <v>2022</v>
      </c>
      <c r="F4" s="485" t="s">
        <v>2104</v>
      </c>
      <c r="G4" s="485" t="s">
        <v>121</v>
      </c>
      <c r="H4" s="499">
        <f>'Cover Page'!M38</f>
        <v>0</v>
      </c>
      <c r="L4" s="202"/>
      <c r="M4" s="203"/>
      <c r="N4" s="774"/>
      <c r="O4" s="782"/>
      <c r="P4" s="782"/>
      <c r="Q4" s="62"/>
      <c r="R4" s="774"/>
      <c r="S4" s="50"/>
      <c r="T4" s="50"/>
      <c r="U4" s="446"/>
      <c r="V4" s="446"/>
      <c r="W4" s="446"/>
      <c r="X4" s="446"/>
      <c r="Y4" s="446"/>
      <c r="Z4" s="446"/>
      <c r="AA4" s="446"/>
    </row>
    <row r="5" spans="1:27">
      <c r="A5" s="485" t="str">
        <f t="shared" ca="1" si="0"/>
        <v>UFB-3 Appropriations Summary</v>
      </c>
      <c r="B5" s="485">
        <f>ROW()</f>
        <v>5</v>
      </c>
      <c r="C5" s="485" t="str">
        <f>'Cover Page'!K6</f>
        <v>0606</v>
      </c>
      <c r="D5" s="485">
        <f>'Cover Page'!K4</f>
        <v>2022</v>
      </c>
      <c r="E5" s="485" t="s">
        <v>2022</v>
      </c>
      <c r="F5" s="485" t="s">
        <v>2104</v>
      </c>
      <c r="G5" s="485" t="s">
        <v>2126</v>
      </c>
      <c r="H5" s="499">
        <f>'Cover Page'!M38</f>
        <v>0</v>
      </c>
      <c r="J5" s="345">
        <v>20</v>
      </c>
      <c r="K5" s="615" t="s">
        <v>65</v>
      </c>
      <c r="L5" s="243"/>
      <c r="M5" s="244"/>
      <c r="N5" s="258">
        <f t="shared" ref="N5:N28" si="1">O5/P5</f>
        <v>1.591130950830924E-2</v>
      </c>
      <c r="O5" s="254">
        <f t="shared" ref="O5:O28" si="2">(R5-P5)</f>
        <v>1906.3899999999994</v>
      </c>
      <c r="P5" s="257">
        <f>119813.52</f>
        <v>119813.52</v>
      </c>
      <c r="Q5" s="51"/>
      <c r="R5" s="254">
        <f t="shared" ref="R5:R27" si="3">SUM(S5:AA5)</f>
        <v>121719.91</v>
      </c>
      <c r="S5" s="257">
        <v>121719.91</v>
      </c>
      <c r="T5" s="257"/>
      <c r="U5" s="257"/>
      <c r="V5" s="257"/>
      <c r="W5" s="257"/>
      <c r="X5" s="257"/>
      <c r="Y5" s="257"/>
      <c r="Z5" s="257"/>
      <c r="AA5" s="257"/>
    </row>
    <row r="6" spans="1:27">
      <c r="A6" s="485" t="str">
        <f t="shared" ca="1" si="0"/>
        <v>UFB-3 Appropriations Summary</v>
      </c>
      <c r="B6" s="485">
        <f>ROW()</f>
        <v>6</v>
      </c>
      <c r="C6" s="485" t="str">
        <f>'Cover Page'!K6</f>
        <v>0606</v>
      </c>
      <c r="D6" s="485">
        <f>'Cover Page'!K4</f>
        <v>2022</v>
      </c>
      <c r="E6" s="485" t="s">
        <v>2022</v>
      </c>
      <c r="F6" s="485" t="s">
        <v>2104</v>
      </c>
      <c r="G6" s="485" t="s">
        <v>2105</v>
      </c>
      <c r="H6" s="499">
        <f>'Cover Page'!M38</f>
        <v>0</v>
      </c>
      <c r="J6" s="345">
        <v>21</v>
      </c>
      <c r="K6" s="61" t="s">
        <v>66</v>
      </c>
      <c r="L6" s="243"/>
      <c r="M6" s="244"/>
      <c r="N6" s="258">
        <f t="shared" si="1"/>
        <v>-1.2166028244194316E-2</v>
      </c>
      <c r="O6" s="254">
        <f t="shared" si="2"/>
        <v>-202.76000000000204</v>
      </c>
      <c r="P6" s="257">
        <v>16666.080000000002</v>
      </c>
      <c r="Q6" s="51"/>
      <c r="R6" s="254">
        <f t="shared" si="3"/>
        <v>16463.32</v>
      </c>
      <c r="S6" s="257">
        <v>16463.32</v>
      </c>
      <c r="T6" s="257"/>
      <c r="U6" s="257"/>
      <c r="V6" s="257"/>
      <c r="W6" s="257"/>
      <c r="X6" s="257"/>
      <c r="Y6" s="257"/>
      <c r="Z6" s="257"/>
      <c r="AA6" s="257"/>
    </row>
    <row r="7" spans="1:27">
      <c r="A7" s="485" t="str">
        <f t="shared" ca="1" si="0"/>
        <v>UFB-3 Appropriations Summary</v>
      </c>
      <c r="B7" s="485">
        <f>ROW()</f>
        <v>7</v>
      </c>
      <c r="C7" s="485" t="str">
        <f>'Cover Page'!K6</f>
        <v>0606</v>
      </c>
      <c r="D7" s="485">
        <f>'Cover Page'!K4</f>
        <v>2022</v>
      </c>
      <c r="E7" s="485" t="s">
        <v>2022</v>
      </c>
      <c r="F7" s="485" t="s">
        <v>2104</v>
      </c>
      <c r="G7" s="485" t="s">
        <v>2106</v>
      </c>
      <c r="H7" s="499">
        <f>'Cover Page'!M38</f>
        <v>0</v>
      </c>
      <c r="J7" s="345">
        <v>22</v>
      </c>
      <c r="K7" s="61" t="s">
        <v>67</v>
      </c>
      <c r="L7" s="243"/>
      <c r="M7" s="244"/>
      <c r="N7" s="258">
        <f t="shared" si="1"/>
        <v>0.43340357103249416</v>
      </c>
      <c r="O7" s="254">
        <f t="shared" si="2"/>
        <v>3908</v>
      </c>
      <c r="P7" s="257">
        <v>9017</v>
      </c>
      <c r="Q7" s="51"/>
      <c r="R7" s="254">
        <f t="shared" si="3"/>
        <v>12925</v>
      </c>
      <c r="S7" s="257">
        <v>12925</v>
      </c>
      <c r="T7" s="257"/>
      <c r="U7" s="257"/>
      <c r="V7" s="257"/>
      <c r="W7" s="257"/>
      <c r="X7" s="257"/>
      <c r="Y7" s="257"/>
      <c r="Z7" s="257"/>
      <c r="AA7" s="257"/>
    </row>
    <row r="8" spans="1:27">
      <c r="A8" s="485" t="str">
        <f t="shared" ca="1" si="0"/>
        <v>UFB-3 Appropriations Summary</v>
      </c>
      <c r="B8" s="485">
        <f>ROW()</f>
        <v>8</v>
      </c>
      <c r="C8" s="485" t="str">
        <f>'Cover Page'!K6</f>
        <v>0606</v>
      </c>
      <c r="D8" s="485">
        <f>'Cover Page'!K4</f>
        <v>2022</v>
      </c>
      <c r="E8" s="485" t="s">
        <v>2022</v>
      </c>
      <c r="F8" s="485" t="s">
        <v>2104</v>
      </c>
      <c r="G8" s="485" t="s">
        <v>2107</v>
      </c>
      <c r="H8" s="499">
        <f>'Cover Page'!M38</f>
        <v>0</v>
      </c>
      <c r="J8" s="345">
        <v>23</v>
      </c>
      <c r="K8" s="61" t="s">
        <v>68</v>
      </c>
      <c r="L8" s="243"/>
      <c r="M8" s="244"/>
      <c r="N8" s="258">
        <f t="shared" si="1"/>
        <v>0</v>
      </c>
      <c r="O8" s="254">
        <f t="shared" si="2"/>
        <v>0</v>
      </c>
      <c r="P8" s="257">
        <f>103726.03+1248.48</f>
        <v>104974.51</v>
      </c>
      <c r="Q8" s="51"/>
      <c r="R8" s="254">
        <f t="shared" si="3"/>
        <v>104974.51</v>
      </c>
      <c r="S8" s="257">
        <f>103726.03+1248.48</f>
        <v>104974.51</v>
      </c>
      <c r="T8" s="257"/>
      <c r="U8" s="257"/>
      <c r="V8" s="257"/>
      <c r="W8" s="257"/>
      <c r="X8" s="257"/>
      <c r="Y8" s="257"/>
      <c r="Z8" s="257"/>
      <c r="AA8" s="257"/>
    </row>
    <row r="9" spans="1:27">
      <c r="A9" s="485" t="str">
        <f t="shared" ca="1" si="0"/>
        <v>UFB-3 Appropriations Summary</v>
      </c>
      <c r="B9" s="485">
        <f>ROW()</f>
        <v>9</v>
      </c>
      <c r="C9" s="485" t="str">
        <f>'Cover Page'!K6</f>
        <v>0606</v>
      </c>
      <c r="D9" s="485">
        <f>'Cover Page'!K4</f>
        <v>2022</v>
      </c>
      <c r="E9" s="485" t="s">
        <v>2022</v>
      </c>
      <c r="F9" s="485" t="s">
        <v>2104</v>
      </c>
      <c r="G9" s="485" t="s">
        <v>2108</v>
      </c>
      <c r="H9" s="499">
        <f>'Cover Page'!M38</f>
        <v>0</v>
      </c>
      <c r="J9" s="345">
        <v>25</v>
      </c>
      <c r="K9" s="63" t="s">
        <v>69</v>
      </c>
      <c r="L9" s="245"/>
      <c r="M9" s="246"/>
      <c r="N9" s="258">
        <f t="shared" si="1"/>
        <v>5.5594880773720219E-2</v>
      </c>
      <c r="O9" s="254">
        <f t="shared" si="2"/>
        <v>1333.6100000000006</v>
      </c>
      <c r="P9" s="257">
        <v>23988</v>
      </c>
      <c r="Q9" s="51"/>
      <c r="R9" s="254">
        <f t="shared" si="3"/>
        <v>25321.61</v>
      </c>
      <c r="S9" s="732">
        <v>25321.61</v>
      </c>
      <c r="T9" s="732"/>
      <c r="U9" s="403"/>
      <c r="V9" s="403"/>
      <c r="W9" s="403"/>
      <c r="X9" s="403"/>
      <c r="Y9" s="403"/>
      <c r="Z9" s="403"/>
      <c r="AA9" s="403"/>
    </row>
    <row r="10" spans="1:27">
      <c r="A10" s="485" t="str">
        <f ca="1">MID(CELL("filename",A10),FIND("]",CELL("filename",A10))+1,256)</f>
        <v>UFB-3 Appropriations Summary</v>
      </c>
      <c r="B10" s="485">
        <f>ROW()</f>
        <v>10</v>
      </c>
      <c r="C10" s="485" t="str">
        <f>'Cover Page'!K6</f>
        <v>0606</v>
      </c>
      <c r="D10" s="485">
        <f>'Cover Page'!K4</f>
        <v>2022</v>
      </c>
      <c r="E10" s="485" t="s">
        <v>2022</v>
      </c>
      <c r="F10" s="485" t="s">
        <v>2104</v>
      </c>
      <c r="G10" s="485" t="s">
        <v>2109</v>
      </c>
      <c r="H10" s="499">
        <f>'Cover Page'!M38</f>
        <v>0</v>
      </c>
      <c r="J10" s="345">
        <v>26</v>
      </c>
      <c r="K10" s="63" t="s">
        <v>70</v>
      </c>
      <c r="L10" s="245"/>
      <c r="M10" s="246"/>
      <c r="N10" s="258">
        <f t="shared" si="1"/>
        <v>1.469070070153858E-2</v>
      </c>
      <c r="O10" s="254">
        <f t="shared" si="2"/>
        <v>605.5</v>
      </c>
      <c r="P10" s="257">
        <v>41216.550000000003</v>
      </c>
      <c r="Q10" s="51"/>
      <c r="R10" s="254">
        <f t="shared" si="3"/>
        <v>41822.050000000003</v>
      </c>
      <c r="S10" s="732">
        <v>41822.050000000003</v>
      </c>
      <c r="T10" s="732"/>
      <c r="U10" s="403"/>
      <c r="V10" s="403"/>
      <c r="W10" s="403"/>
      <c r="X10" s="403"/>
      <c r="Y10" s="403"/>
      <c r="Z10" s="403"/>
      <c r="AA10" s="403"/>
    </row>
    <row r="11" spans="1:27">
      <c r="A11" s="485" t="str">
        <f ca="1">MID(CELL("filename",A11),FIND("]",CELL("filename",A11))+1,256)</f>
        <v>UFB-3 Appropriations Summary</v>
      </c>
      <c r="B11" s="485">
        <f>ROW()</f>
        <v>11</v>
      </c>
      <c r="C11" s="485" t="str">
        <f>'Cover Page'!K6</f>
        <v>0606</v>
      </c>
      <c r="D11" s="485">
        <f>'Cover Page'!K4</f>
        <v>2022</v>
      </c>
      <c r="E11" s="485" t="s">
        <v>2022</v>
      </c>
      <c r="F11" s="485" t="s">
        <v>2104</v>
      </c>
      <c r="G11" s="485" t="s">
        <v>2110</v>
      </c>
      <c r="H11" s="499">
        <f>'Cover Page'!M38</f>
        <v>0</v>
      </c>
      <c r="J11" s="345">
        <v>27</v>
      </c>
      <c r="K11" s="63" t="s">
        <v>71</v>
      </c>
      <c r="L11" s="245"/>
      <c r="M11" s="246"/>
      <c r="N11" s="258">
        <f t="shared" si="1"/>
        <v>0.42165088723850558</v>
      </c>
      <c r="O11" s="254">
        <f t="shared" si="2"/>
        <v>2975</v>
      </c>
      <c r="P11" s="257">
        <v>7055.6</v>
      </c>
      <c r="Q11" s="51"/>
      <c r="R11" s="254">
        <f t="shared" si="3"/>
        <v>10030.6</v>
      </c>
      <c r="S11" s="732">
        <v>10030.6</v>
      </c>
      <c r="T11" s="732"/>
      <c r="U11" s="403"/>
      <c r="V11" s="403"/>
      <c r="W11" s="403"/>
      <c r="X11" s="403"/>
      <c r="Y11" s="403"/>
      <c r="Z11" s="403"/>
      <c r="AA11" s="403"/>
    </row>
    <row r="12" spans="1:27">
      <c r="A12" s="485" t="str">
        <f ca="1">MID(CELL("filename",A12),FIND("]",CELL("filename",A12))+1,256)</f>
        <v>UFB-3 Appropriations Summary</v>
      </c>
      <c r="B12" s="485">
        <f>ROW()</f>
        <v>12</v>
      </c>
      <c r="C12" s="485" t="str">
        <f>'Cover Page'!K6</f>
        <v>0606</v>
      </c>
      <c r="D12" s="485">
        <f>'Cover Page'!K4</f>
        <v>2022</v>
      </c>
      <c r="E12" s="485" t="s">
        <v>2022</v>
      </c>
      <c r="F12" s="485" t="s">
        <v>2104</v>
      </c>
      <c r="G12" s="485" t="s">
        <v>2111</v>
      </c>
      <c r="H12" s="499">
        <f>'Cover Page'!M38</f>
        <v>0</v>
      </c>
      <c r="J12" s="345">
        <v>28</v>
      </c>
      <c r="K12" s="63" t="s">
        <v>72</v>
      </c>
      <c r="L12" s="245"/>
      <c r="M12" s="246"/>
      <c r="N12" s="258">
        <f t="shared" si="1"/>
        <v>0</v>
      </c>
      <c r="O12" s="254">
        <f t="shared" si="2"/>
        <v>0</v>
      </c>
      <c r="P12" s="257">
        <v>100</v>
      </c>
      <c r="Q12" s="51"/>
      <c r="R12" s="254">
        <f t="shared" si="3"/>
        <v>100</v>
      </c>
      <c r="S12" s="732">
        <v>100</v>
      </c>
      <c r="T12" s="732"/>
      <c r="U12" s="403"/>
      <c r="V12" s="403"/>
      <c r="W12" s="403"/>
      <c r="X12" s="403"/>
      <c r="Y12" s="403"/>
      <c r="Z12" s="403"/>
      <c r="AA12" s="403"/>
    </row>
    <row r="13" spans="1:27">
      <c r="A13" s="485" t="str">
        <f ca="1">MID(CELL("filename",A13),FIND("]",CELL("filename",A13))+1,256)</f>
        <v>UFB-3 Appropriations Summary</v>
      </c>
      <c r="B13" s="485">
        <f>ROW()</f>
        <v>13</v>
      </c>
      <c r="C13" s="485" t="str">
        <f>'Cover Page'!K6</f>
        <v>0606</v>
      </c>
      <c r="D13" s="485">
        <f>'Cover Page'!K4</f>
        <v>2022</v>
      </c>
      <c r="E13" s="485" t="s">
        <v>2022</v>
      </c>
      <c r="F13" s="485" t="s">
        <v>2104</v>
      </c>
      <c r="G13" s="485" t="s">
        <v>2112</v>
      </c>
      <c r="H13" s="499">
        <f>'Cover Page'!M38</f>
        <v>0</v>
      </c>
      <c r="J13" s="345">
        <v>29</v>
      </c>
      <c r="K13" s="63" t="s">
        <v>73</v>
      </c>
      <c r="L13" s="245"/>
      <c r="M13" s="246"/>
      <c r="N13" s="258" t="e">
        <f t="shared" si="1"/>
        <v>#DIV/0!</v>
      </c>
      <c r="O13" s="254">
        <f t="shared" si="2"/>
        <v>0</v>
      </c>
      <c r="P13" s="257"/>
      <c r="Q13" s="51"/>
      <c r="R13" s="254">
        <f t="shared" si="3"/>
        <v>0</v>
      </c>
      <c r="S13" s="732"/>
      <c r="T13" s="732"/>
      <c r="U13" s="403"/>
      <c r="V13" s="403"/>
      <c r="W13" s="403"/>
      <c r="X13" s="403"/>
      <c r="Y13" s="403"/>
      <c r="Z13" s="403"/>
      <c r="AA13" s="403"/>
    </row>
    <row r="14" spans="1:27">
      <c r="A14" s="485" t="str">
        <f t="shared" ca="1" si="0"/>
        <v>UFB-3 Appropriations Summary</v>
      </c>
      <c r="B14" s="485">
        <f>ROW()</f>
        <v>14</v>
      </c>
      <c r="C14" s="485" t="str">
        <f>'Cover Page'!K6</f>
        <v>0606</v>
      </c>
      <c r="D14" s="485">
        <f>'Cover Page'!K4</f>
        <v>2022</v>
      </c>
      <c r="E14" s="485" t="s">
        <v>2022</v>
      </c>
      <c r="F14" s="485" t="s">
        <v>2104</v>
      </c>
      <c r="G14" s="485" t="s">
        <v>2113</v>
      </c>
      <c r="H14" s="499">
        <f>'Cover Page'!M38</f>
        <v>0</v>
      </c>
      <c r="J14" s="345">
        <v>30</v>
      </c>
      <c r="K14" s="63" t="s">
        <v>74</v>
      </c>
      <c r="L14" s="245"/>
      <c r="M14" s="246"/>
      <c r="N14" s="258">
        <f t="shared" si="1"/>
        <v>-0.40170140903178386</v>
      </c>
      <c r="O14" s="254">
        <f t="shared" si="2"/>
        <v>-71350.14</v>
      </c>
      <c r="P14" s="257">
        <f>500+20119.84+157000</f>
        <v>177619.84</v>
      </c>
      <c r="Q14" s="51"/>
      <c r="R14" s="254">
        <f t="shared" si="3"/>
        <v>106269.7</v>
      </c>
      <c r="S14" s="732">
        <v>500</v>
      </c>
      <c r="T14" s="257">
        <v>105769.7</v>
      </c>
      <c r="U14" s="403"/>
      <c r="V14" s="403"/>
      <c r="W14" s="403"/>
      <c r="X14" s="403"/>
      <c r="Y14" s="403"/>
      <c r="Z14" s="403"/>
      <c r="AA14" s="403"/>
    </row>
    <row r="15" spans="1:27">
      <c r="A15" s="485" t="str">
        <f t="shared" ca="1" si="0"/>
        <v>UFB-3 Appropriations Summary</v>
      </c>
      <c r="B15" s="485">
        <f>ROW()</f>
        <v>15</v>
      </c>
      <c r="C15" s="485" t="str">
        <f>'Cover Page'!K6</f>
        <v>0606</v>
      </c>
      <c r="D15" s="485">
        <f>'Cover Page'!K4</f>
        <v>2022</v>
      </c>
      <c r="E15" s="485" t="s">
        <v>2022</v>
      </c>
      <c r="F15" s="485" t="s">
        <v>2104</v>
      </c>
      <c r="G15" s="485" t="s">
        <v>2113</v>
      </c>
      <c r="H15" s="499">
        <f>'Cover Page'!M39</f>
        <v>0</v>
      </c>
      <c r="J15" s="345">
        <v>31</v>
      </c>
      <c r="K15" s="63" t="s">
        <v>75</v>
      </c>
      <c r="L15" s="245"/>
      <c r="M15" s="246"/>
      <c r="N15" s="258">
        <f t="shared" si="1"/>
        <v>1.8449570003452674E-2</v>
      </c>
      <c r="O15" s="254">
        <f t="shared" ref="O15" si="4">(R15-P15)</f>
        <v>498.54999999999927</v>
      </c>
      <c r="P15" s="257">
        <v>27022.31</v>
      </c>
      <c r="Q15" s="51"/>
      <c r="R15" s="254">
        <f t="shared" si="3"/>
        <v>27520.86</v>
      </c>
      <c r="S15" s="732">
        <v>27520.86</v>
      </c>
      <c r="T15" s="732"/>
      <c r="U15" s="403"/>
      <c r="V15" s="403"/>
      <c r="W15" s="403"/>
      <c r="X15" s="403"/>
      <c r="Y15" s="403"/>
      <c r="Z15" s="403"/>
      <c r="AA15" s="403"/>
    </row>
    <row r="16" spans="1:27">
      <c r="A16" s="485" t="str">
        <f t="shared" ca="1" si="0"/>
        <v>UFB-3 Appropriations Summary</v>
      </c>
      <c r="B16" s="485">
        <f>ROW()</f>
        <v>16</v>
      </c>
      <c r="C16" s="485" t="str">
        <f>'Cover Page'!K6</f>
        <v>0606</v>
      </c>
      <c r="D16" s="485">
        <f>'Cover Page'!K4</f>
        <v>2022</v>
      </c>
      <c r="E16" s="485" t="s">
        <v>2022</v>
      </c>
      <c r="F16" s="485" t="s">
        <v>2104</v>
      </c>
      <c r="G16" s="485" t="s">
        <v>2114</v>
      </c>
      <c r="H16" s="499">
        <f>'Cover Page'!M38</f>
        <v>0</v>
      </c>
      <c r="J16" s="345">
        <v>32</v>
      </c>
      <c r="K16" s="548" t="s">
        <v>2270</v>
      </c>
      <c r="L16" s="245"/>
      <c r="M16" s="246"/>
      <c r="N16" s="258">
        <f t="shared" si="1"/>
        <v>1.3157894736842105E-2</v>
      </c>
      <c r="O16" s="254">
        <f t="shared" si="2"/>
        <v>500</v>
      </c>
      <c r="P16" s="257">
        <v>38000</v>
      </c>
      <c r="Q16" s="51"/>
      <c r="R16" s="254">
        <f t="shared" si="3"/>
        <v>38500</v>
      </c>
      <c r="S16" s="732">
        <v>38500</v>
      </c>
      <c r="T16" s="732"/>
      <c r="U16" s="403"/>
      <c r="V16" s="403"/>
      <c r="W16" s="403"/>
      <c r="X16" s="403"/>
      <c r="Y16" s="403"/>
      <c r="Z16" s="403"/>
      <c r="AA16" s="403"/>
    </row>
    <row r="17" spans="1:27">
      <c r="A17" s="485" t="str">
        <f t="shared" ca="1" si="0"/>
        <v>UFB-3 Appropriations Summary</v>
      </c>
      <c r="B17" s="485">
        <f>ROW()</f>
        <v>17</v>
      </c>
      <c r="C17" s="485" t="str">
        <f>'Cover Page'!K6</f>
        <v>0606</v>
      </c>
      <c r="D17" s="485">
        <f>'Cover Page'!K4</f>
        <v>2022</v>
      </c>
      <c r="E17" s="485" t="s">
        <v>2022</v>
      </c>
      <c r="F17" s="485" t="s">
        <v>2104</v>
      </c>
      <c r="G17" s="485" t="s">
        <v>2115</v>
      </c>
      <c r="H17" s="499">
        <f>'Cover Page'!M38</f>
        <v>0</v>
      </c>
      <c r="J17" s="345">
        <v>35</v>
      </c>
      <c r="K17" s="63" t="s">
        <v>76</v>
      </c>
      <c r="L17" s="245"/>
      <c r="M17" s="246"/>
      <c r="N17" s="258" t="e">
        <f t="shared" si="1"/>
        <v>#DIV/0!</v>
      </c>
      <c r="O17" s="254">
        <f t="shared" si="2"/>
        <v>0</v>
      </c>
      <c r="P17" s="257"/>
      <c r="Q17" s="51"/>
      <c r="R17" s="254">
        <f t="shared" si="3"/>
        <v>0</v>
      </c>
      <c r="S17" s="732"/>
      <c r="T17" s="732"/>
      <c r="U17" s="403"/>
      <c r="V17" s="403"/>
      <c r="W17" s="403"/>
      <c r="X17" s="403"/>
      <c r="Y17" s="403"/>
      <c r="Z17" s="403"/>
      <c r="AA17" s="403"/>
    </row>
    <row r="18" spans="1:27">
      <c r="A18" s="485" t="str">
        <f t="shared" ca="1" si="0"/>
        <v>UFB-3 Appropriations Summary</v>
      </c>
      <c r="B18" s="485">
        <f>ROW()</f>
        <v>18</v>
      </c>
      <c r="C18" s="485" t="str">
        <f>'Cover Page'!K6</f>
        <v>0606</v>
      </c>
      <c r="D18" s="485">
        <f>'Cover Page'!K4</f>
        <v>2022</v>
      </c>
      <c r="E18" s="485" t="s">
        <v>2022</v>
      </c>
      <c r="F18" s="485" t="s">
        <v>2104</v>
      </c>
      <c r="G18" s="485" t="s">
        <v>2116</v>
      </c>
      <c r="H18" s="499">
        <f>'Cover Page'!M38</f>
        <v>0</v>
      </c>
      <c r="J18" s="345">
        <v>36</v>
      </c>
      <c r="K18" s="63" t="s">
        <v>77</v>
      </c>
      <c r="L18" s="245"/>
      <c r="M18" s="246"/>
      <c r="N18" s="258">
        <f t="shared" si="1"/>
        <v>4.4700458640795818E-2</v>
      </c>
      <c r="O18" s="254">
        <f t="shared" si="2"/>
        <v>282.35000000000036</v>
      </c>
      <c r="P18" s="257">
        <v>6316.49</v>
      </c>
      <c r="Q18" s="51"/>
      <c r="R18" s="254">
        <f t="shared" si="3"/>
        <v>6598.84</v>
      </c>
      <c r="S18" s="732">
        <v>6598.84</v>
      </c>
      <c r="T18" s="732"/>
      <c r="U18" s="403"/>
      <c r="V18" s="403"/>
      <c r="W18" s="403"/>
      <c r="X18" s="403"/>
      <c r="Y18" s="403"/>
      <c r="Z18" s="403"/>
      <c r="AA18" s="403"/>
    </row>
    <row r="19" spans="1:27">
      <c r="A19" s="485" t="str">
        <f t="shared" ca="1" si="0"/>
        <v>UFB-3 Appropriations Summary</v>
      </c>
      <c r="B19" s="485">
        <f>ROW()</f>
        <v>19</v>
      </c>
      <c r="C19" s="485" t="str">
        <f>'Cover Page'!K6</f>
        <v>0606</v>
      </c>
      <c r="D19" s="485">
        <f>'Cover Page'!K4</f>
        <v>2022</v>
      </c>
      <c r="E19" s="485" t="s">
        <v>2022</v>
      </c>
      <c r="F19" s="485" t="s">
        <v>2104</v>
      </c>
      <c r="G19" s="485" t="s">
        <v>2117</v>
      </c>
      <c r="H19" s="499">
        <f>'Cover Page'!M38</f>
        <v>0</v>
      </c>
      <c r="J19" s="345">
        <v>37</v>
      </c>
      <c r="K19" s="63" t="s">
        <v>78</v>
      </c>
      <c r="L19" s="245"/>
      <c r="M19" s="246"/>
      <c r="N19" s="258" t="e">
        <f t="shared" si="1"/>
        <v>#DIV/0!</v>
      </c>
      <c r="O19" s="254">
        <f t="shared" si="2"/>
        <v>0</v>
      </c>
      <c r="P19" s="257"/>
      <c r="Q19" s="51"/>
      <c r="R19" s="254">
        <f t="shared" si="3"/>
        <v>0</v>
      </c>
      <c r="S19" s="732"/>
      <c r="T19" s="732"/>
      <c r="U19" s="403"/>
      <c r="V19" s="403"/>
      <c r="W19" s="403"/>
      <c r="X19" s="403"/>
      <c r="Y19" s="403"/>
      <c r="Z19" s="403"/>
      <c r="AA19" s="403"/>
    </row>
    <row r="20" spans="1:27">
      <c r="A20" s="485" t="str">
        <f t="shared" ca="1" si="0"/>
        <v>UFB-3 Appropriations Summary</v>
      </c>
      <c r="B20" s="485">
        <f>ROW()</f>
        <v>20</v>
      </c>
      <c r="C20" s="485" t="str">
        <f>'Cover Page'!K6</f>
        <v>0606</v>
      </c>
      <c r="D20" s="485">
        <f>'Cover Page'!K4</f>
        <v>2022</v>
      </c>
      <c r="E20" s="485" t="s">
        <v>2022</v>
      </c>
      <c r="F20" s="485" t="s">
        <v>2104</v>
      </c>
      <c r="G20" s="485" t="s">
        <v>2118</v>
      </c>
      <c r="H20" s="499">
        <f>'Cover Page'!M38</f>
        <v>0</v>
      </c>
      <c r="J20" s="345">
        <v>42</v>
      </c>
      <c r="K20" s="64" t="s">
        <v>79</v>
      </c>
      <c r="L20" s="245"/>
      <c r="M20" s="246"/>
      <c r="N20" s="258">
        <f t="shared" si="1"/>
        <v>0.16219369894982497</v>
      </c>
      <c r="O20" s="254">
        <f t="shared" si="2"/>
        <v>6950</v>
      </c>
      <c r="P20" s="257">
        <v>42850</v>
      </c>
      <c r="Q20" s="51"/>
      <c r="R20" s="254">
        <f t="shared" si="3"/>
        <v>49800</v>
      </c>
      <c r="S20" s="733">
        <v>49800</v>
      </c>
      <c r="T20" s="733"/>
      <c r="U20" s="404"/>
      <c r="V20" s="404"/>
      <c r="W20" s="404"/>
      <c r="X20" s="404"/>
      <c r="Y20" s="404"/>
      <c r="Z20" s="404"/>
      <c r="AA20" s="404"/>
    </row>
    <row r="21" spans="1:27">
      <c r="A21" s="485" t="str">
        <f t="shared" ca="1" si="0"/>
        <v>UFB-3 Appropriations Summary</v>
      </c>
      <c r="B21" s="485">
        <f>ROW()</f>
        <v>21</v>
      </c>
      <c r="C21" s="485" t="str">
        <f>'Cover Page'!K6</f>
        <v>0606</v>
      </c>
      <c r="D21" s="485">
        <f>'Cover Page'!K4</f>
        <v>2022</v>
      </c>
      <c r="E21" s="485" t="s">
        <v>2022</v>
      </c>
      <c r="F21" s="485" t="s">
        <v>2104</v>
      </c>
      <c r="G21" s="485" t="s">
        <v>2119</v>
      </c>
      <c r="H21" s="499">
        <f>'Cover Page'!M38</f>
        <v>0</v>
      </c>
      <c r="J21" s="345">
        <v>43</v>
      </c>
      <c r="K21" s="64" t="s">
        <v>80</v>
      </c>
      <c r="L21" s="245"/>
      <c r="M21" s="246"/>
      <c r="N21" s="258" t="e">
        <f t="shared" si="1"/>
        <v>#DIV/0!</v>
      </c>
      <c r="O21" s="254">
        <f t="shared" si="2"/>
        <v>0</v>
      </c>
      <c r="P21" s="257"/>
      <c r="Q21" s="51"/>
      <c r="R21" s="254">
        <f t="shared" si="3"/>
        <v>0</v>
      </c>
      <c r="S21" s="733"/>
      <c r="T21" s="733"/>
      <c r="U21" s="404"/>
      <c r="V21" s="404"/>
      <c r="W21" s="404"/>
      <c r="X21" s="404"/>
      <c r="Y21" s="404"/>
      <c r="Z21" s="404"/>
      <c r="AA21" s="404"/>
    </row>
    <row r="22" spans="1:27">
      <c r="A22" s="485" t="str">
        <f t="shared" ca="1" si="0"/>
        <v>UFB-3 Appropriations Summary</v>
      </c>
      <c r="B22" s="485">
        <f>ROW()</f>
        <v>22</v>
      </c>
      <c r="C22" s="485" t="str">
        <f>'Cover Page'!K6</f>
        <v>0606</v>
      </c>
      <c r="D22" s="485">
        <f>'Cover Page'!K4</f>
        <v>2022</v>
      </c>
      <c r="E22" s="485" t="s">
        <v>2022</v>
      </c>
      <c r="F22" s="485" t="s">
        <v>2104</v>
      </c>
      <c r="G22" s="485" t="s">
        <v>2120</v>
      </c>
      <c r="H22" s="499">
        <f>'Cover Page'!M38</f>
        <v>0</v>
      </c>
      <c r="J22" s="345">
        <v>44</v>
      </c>
      <c r="K22" s="64" t="s">
        <v>81</v>
      </c>
      <c r="L22" s="245"/>
      <c r="M22" s="246"/>
      <c r="N22" s="258">
        <f t="shared" si="1"/>
        <v>-0.16805324459234608</v>
      </c>
      <c r="O22" s="254">
        <f t="shared" si="2"/>
        <v>-10100</v>
      </c>
      <c r="P22" s="257">
        <v>60100</v>
      </c>
      <c r="Q22" s="51"/>
      <c r="R22" s="254">
        <f t="shared" si="3"/>
        <v>50000</v>
      </c>
      <c r="S22" s="733">
        <v>50000</v>
      </c>
      <c r="T22" s="733"/>
      <c r="U22" s="404"/>
      <c r="V22" s="404"/>
      <c r="W22" s="404"/>
      <c r="X22" s="404"/>
      <c r="Y22" s="404"/>
      <c r="Z22" s="404"/>
      <c r="AA22" s="404"/>
    </row>
    <row r="23" spans="1:27">
      <c r="A23" s="485" t="str">
        <f t="shared" ca="1" si="0"/>
        <v>UFB-3 Appropriations Summary</v>
      </c>
      <c r="B23" s="485">
        <f>ROW()</f>
        <v>23</v>
      </c>
      <c r="C23" s="485" t="str">
        <f>'Cover Page'!K6</f>
        <v>0606</v>
      </c>
      <c r="D23" s="485">
        <f>'Cover Page'!K4</f>
        <v>2022</v>
      </c>
      <c r="E23" s="485" t="s">
        <v>2022</v>
      </c>
      <c r="F23" s="485" t="s">
        <v>2104</v>
      </c>
      <c r="G23" s="485" t="s">
        <v>2121</v>
      </c>
      <c r="H23" s="499">
        <f>'Cover Page'!M38</f>
        <v>0</v>
      </c>
      <c r="J23" s="345">
        <v>45</v>
      </c>
      <c r="K23" s="64" t="s">
        <v>82</v>
      </c>
      <c r="L23" s="245"/>
      <c r="M23" s="246"/>
      <c r="N23" s="258" t="e">
        <f t="shared" si="1"/>
        <v>#DIV/0!</v>
      </c>
      <c r="O23" s="254">
        <f t="shared" si="2"/>
        <v>0</v>
      </c>
      <c r="P23" s="257"/>
      <c r="Q23" s="51"/>
      <c r="R23" s="254">
        <f t="shared" si="3"/>
        <v>0</v>
      </c>
      <c r="S23" s="733"/>
      <c r="T23" s="733"/>
      <c r="U23" s="404"/>
      <c r="V23" s="404"/>
      <c r="W23" s="404"/>
      <c r="X23" s="404"/>
      <c r="Y23" s="404"/>
      <c r="Z23" s="404"/>
      <c r="AA23" s="404"/>
    </row>
    <row r="24" spans="1:27">
      <c r="A24" s="485" t="str">
        <f t="shared" ca="1" si="0"/>
        <v>UFB-3 Appropriations Summary</v>
      </c>
      <c r="B24" s="485">
        <f>ROW()</f>
        <v>24</v>
      </c>
      <c r="C24" s="485" t="str">
        <f>'Cover Page'!K6</f>
        <v>0606</v>
      </c>
      <c r="D24" s="485">
        <f>'Cover Page'!K4</f>
        <v>2022</v>
      </c>
      <c r="E24" s="485" t="s">
        <v>2022</v>
      </c>
      <c r="F24" s="485" t="s">
        <v>2104</v>
      </c>
      <c r="G24" s="485" t="s">
        <v>2122</v>
      </c>
      <c r="H24" s="499">
        <f>'Cover Page'!M38</f>
        <v>0</v>
      </c>
      <c r="J24" s="345">
        <v>46</v>
      </c>
      <c r="K24" s="64" t="s">
        <v>83</v>
      </c>
      <c r="L24" s="245"/>
      <c r="M24" s="246"/>
      <c r="N24" s="258">
        <f t="shared" si="1"/>
        <v>0</v>
      </c>
      <c r="O24" s="254">
        <f t="shared" si="2"/>
        <v>0</v>
      </c>
      <c r="P24" s="257">
        <v>13000</v>
      </c>
      <c r="Q24" s="51"/>
      <c r="R24" s="254">
        <f t="shared" si="3"/>
        <v>13000</v>
      </c>
      <c r="S24" s="733">
        <v>13000</v>
      </c>
      <c r="T24" s="733"/>
      <c r="U24" s="404"/>
      <c r="V24" s="404"/>
      <c r="W24" s="404"/>
      <c r="X24" s="404"/>
      <c r="Y24" s="404"/>
      <c r="Z24" s="404"/>
      <c r="AA24" s="404"/>
    </row>
    <row r="25" spans="1:27">
      <c r="A25" s="485" t="str">
        <f t="shared" ca="1" si="0"/>
        <v>UFB-3 Appropriations Summary</v>
      </c>
      <c r="B25" s="485">
        <f>ROW()</f>
        <v>25</v>
      </c>
      <c r="C25" s="485" t="str">
        <f>'Cover Page'!K6</f>
        <v>0606</v>
      </c>
      <c r="D25" s="485">
        <f>'Cover Page'!K4</f>
        <v>2022</v>
      </c>
      <c r="E25" s="485" t="s">
        <v>2022</v>
      </c>
      <c r="F25" s="485" t="s">
        <v>2104</v>
      </c>
      <c r="G25" s="485" t="s">
        <v>2123</v>
      </c>
      <c r="H25" s="499">
        <f>'Cover Page'!M38</f>
        <v>0</v>
      </c>
      <c r="J25" s="345">
        <v>48</v>
      </c>
      <c r="K25" s="64" t="s">
        <v>84</v>
      </c>
      <c r="L25" s="245"/>
      <c r="M25" s="246"/>
      <c r="N25" s="258" t="e">
        <f t="shared" si="1"/>
        <v>#DIV/0!</v>
      </c>
      <c r="O25" s="254">
        <f t="shared" si="2"/>
        <v>0</v>
      </c>
      <c r="P25" s="257"/>
      <c r="Q25" s="51"/>
      <c r="R25" s="254">
        <f t="shared" si="3"/>
        <v>0</v>
      </c>
      <c r="S25" s="733"/>
      <c r="T25" s="733"/>
      <c r="U25" s="404"/>
      <c r="V25" s="404"/>
      <c r="W25" s="404"/>
      <c r="X25" s="404"/>
      <c r="Y25" s="404"/>
      <c r="Z25" s="404"/>
      <c r="AA25" s="404"/>
    </row>
    <row r="26" spans="1:27">
      <c r="A26" s="485" t="str">
        <f t="shared" ca="1" si="0"/>
        <v>UFB-3 Appropriations Summary</v>
      </c>
      <c r="B26" s="485">
        <f>ROW()</f>
        <v>26</v>
      </c>
      <c r="C26" s="485" t="str">
        <f>'Cover Page'!K6</f>
        <v>0606</v>
      </c>
      <c r="D26" s="485">
        <f>'Cover Page'!K4</f>
        <v>2022</v>
      </c>
      <c r="E26" s="485" t="s">
        <v>2022</v>
      </c>
      <c r="F26" s="485" t="s">
        <v>2104</v>
      </c>
      <c r="G26" s="485" t="s">
        <v>2086</v>
      </c>
      <c r="H26" s="499">
        <f>'Cover Page'!M38</f>
        <v>0</v>
      </c>
      <c r="J26" s="346">
        <v>50</v>
      </c>
      <c r="K26" s="64" t="s">
        <v>85</v>
      </c>
      <c r="L26" s="458"/>
      <c r="M26" s="459"/>
      <c r="N26" s="460">
        <f t="shared" si="1"/>
        <v>8.0885301622313187E-3</v>
      </c>
      <c r="O26" s="455">
        <f t="shared" si="2"/>
        <v>2410.5</v>
      </c>
      <c r="P26" s="453">
        <v>298014.59000000003</v>
      </c>
      <c r="Q26" s="454"/>
      <c r="R26" s="455">
        <f t="shared" si="3"/>
        <v>300425.09000000003</v>
      </c>
      <c r="S26" s="733">
        <v>300425.09000000003</v>
      </c>
      <c r="T26" s="733"/>
      <c r="U26" s="451"/>
      <c r="V26" s="451"/>
      <c r="W26" s="451"/>
      <c r="X26" s="451"/>
      <c r="Y26" s="451"/>
      <c r="Z26" s="451"/>
      <c r="AA26" s="451"/>
    </row>
    <row r="27" spans="1:27" ht="16.5" thickBot="1">
      <c r="A27" s="485" t="str">
        <f t="shared" ca="1" si="0"/>
        <v>UFB-3 Appropriations Summary</v>
      </c>
      <c r="B27" s="485">
        <f>ROW()</f>
        <v>27</v>
      </c>
      <c r="C27" s="485" t="str">
        <f>'Cover Page'!K6</f>
        <v>0606</v>
      </c>
      <c r="D27" s="485">
        <f>'Cover Page'!K4</f>
        <v>2022</v>
      </c>
      <c r="E27" s="485" t="s">
        <v>2022</v>
      </c>
      <c r="F27" s="485" t="s">
        <v>2104</v>
      </c>
      <c r="G27" s="485" t="s">
        <v>2124</v>
      </c>
      <c r="H27" s="499">
        <f>'Cover Page'!M38</f>
        <v>0</v>
      </c>
      <c r="J27" s="456">
        <v>55</v>
      </c>
      <c r="K27" s="457" t="s">
        <v>2256</v>
      </c>
      <c r="L27" s="461"/>
      <c r="M27" s="462"/>
      <c r="N27" s="463" t="e">
        <f t="shared" si="1"/>
        <v>#DIV/0!</v>
      </c>
      <c r="O27" s="464">
        <f t="shared" si="2"/>
        <v>0</v>
      </c>
      <c r="P27" s="405"/>
      <c r="Q27" s="465"/>
      <c r="R27" s="464">
        <f t="shared" si="3"/>
        <v>0</v>
      </c>
      <c r="S27" s="405"/>
      <c r="T27" s="405"/>
      <c r="U27" s="405"/>
      <c r="V27" s="405"/>
      <c r="W27" s="405"/>
      <c r="X27" s="405"/>
      <c r="Y27" s="405"/>
      <c r="Z27" s="405"/>
      <c r="AA27" s="405"/>
    </row>
    <row r="28" spans="1:27" ht="17.25" thickTop="1" thickBot="1">
      <c r="A28" s="485" t="str">
        <f t="shared" ca="1" si="0"/>
        <v>UFB-3 Appropriations Summary</v>
      </c>
      <c r="B28" s="485">
        <f>ROW()</f>
        <v>28</v>
      </c>
      <c r="C28" s="485" t="str">
        <f>'Cover Page'!K6</f>
        <v>0606</v>
      </c>
      <c r="D28" s="485">
        <f>'Cover Page'!K4</f>
        <v>2022</v>
      </c>
      <c r="E28" s="485" t="s">
        <v>2022</v>
      </c>
      <c r="F28" s="485" t="s">
        <v>2104</v>
      </c>
      <c r="G28" s="485" t="s">
        <v>2125</v>
      </c>
      <c r="H28" s="499">
        <f>'Cover Page'!M38</f>
        <v>0</v>
      </c>
      <c r="J28" s="347"/>
      <c r="K28" s="65" t="s">
        <v>97</v>
      </c>
      <c r="L28" s="247">
        <f>SUM(L5:L27)</f>
        <v>0</v>
      </c>
      <c r="M28" s="248">
        <f>SUM(M5:M27)</f>
        <v>0</v>
      </c>
      <c r="N28" s="251">
        <f t="shared" si="1"/>
        <v>-6.115417237409692E-2</v>
      </c>
      <c r="O28" s="256">
        <f t="shared" si="2"/>
        <v>-60283</v>
      </c>
      <c r="P28" s="256">
        <f>SUM(P5:P27)</f>
        <v>985754.49</v>
      </c>
      <c r="Q28" s="52"/>
      <c r="R28" s="256">
        <f>SUM(R5:R27)</f>
        <v>925471.49</v>
      </c>
      <c r="S28" s="256">
        <f t="shared" ref="S28:AA28" si="5">SUM(S5:S27)</f>
        <v>819701.79</v>
      </c>
      <c r="T28" s="256">
        <f t="shared" si="5"/>
        <v>105769.7</v>
      </c>
      <c r="U28" s="256">
        <f t="shared" si="5"/>
        <v>0</v>
      </c>
      <c r="V28" s="256">
        <f t="shared" si="5"/>
        <v>0</v>
      </c>
      <c r="W28" s="256">
        <f t="shared" si="5"/>
        <v>0</v>
      </c>
      <c r="X28" s="623">
        <f t="shared" si="5"/>
        <v>0</v>
      </c>
      <c r="Y28" s="623">
        <f t="shared" si="5"/>
        <v>0</v>
      </c>
      <c r="Z28" s="623">
        <f t="shared" si="5"/>
        <v>0</v>
      </c>
      <c r="AA28" s="623">
        <f t="shared" si="5"/>
        <v>0</v>
      </c>
    </row>
    <row r="29" spans="1:27" ht="16.5" thickTop="1">
      <c r="A29" s="485"/>
      <c r="B29" s="485"/>
      <c r="C29" s="485"/>
      <c r="D29" s="485"/>
      <c r="E29" s="485"/>
      <c r="F29" s="485"/>
      <c r="G29" s="485"/>
      <c r="H29" s="488"/>
      <c r="J29" s="66"/>
      <c r="K29" s="779" t="s">
        <v>86</v>
      </c>
      <c r="L29" s="779"/>
      <c r="M29" s="779"/>
      <c r="N29" s="779"/>
      <c r="O29" s="779"/>
      <c r="P29" s="779"/>
      <c r="Q29" s="779"/>
      <c r="R29" s="779"/>
      <c r="S29" s="779"/>
      <c r="T29" s="779"/>
      <c r="U29" s="779"/>
      <c r="V29" s="779"/>
      <c r="W29" s="779"/>
    </row>
    <row r="30" spans="1:27">
      <c r="A30" s="485"/>
      <c r="B30" s="485"/>
      <c r="C30" s="485"/>
      <c r="D30" s="485"/>
      <c r="E30" s="485"/>
      <c r="F30" s="485"/>
      <c r="G30" s="485"/>
      <c r="H30" s="488"/>
      <c r="L30" s="58"/>
      <c r="M30" s="58"/>
    </row>
    <row r="31" spans="1:27">
      <c r="A31" s="485"/>
      <c r="B31" s="485"/>
      <c r="C31" s="485"/>
      <c r="D31" s="485"/>
      <c r="E31" s="485"/>
      <c r="F31" s="485"/>
      <c r="G31" s="485"/>
      <c r="H31" s="488"/>
      <c r="L31" s="58"/>
      <c r="M31" s="58"/>
    </row>
    <row r="32" spans="1:27">
      <c r="A32" s="485"/>
      <c r="B32" s="485"/>
      <c r="C32" s="485"/>
      <c r="D32" s="485"/>
      <c r="E32" s="485"/>
      <c r="F32" s="485"/>
      <c r="G32" s="485"/>
      <c r="H32" s="488"/>
    </row>
    <row r="33" spans="1:8">
      <c r="A33" s="485"/>
      <c r="B33" s="485"/>
      <c r="C33" s="485"/>
      <c r="D33" s="485"/>
      <c r="E33" s="485"/>
      <c r="F33" s="485"/>
      <c r="G33" s="485"/>
      <c r="H33" s="488"/>
    </row>
    <row r="34" spans="1:8">
      <c r="A34" s="498"/>
      <c r="B34" s="497"/>
      <c r="C34" s="485"/>
      <c r="D34" s="485"/>
      <c r="E34" s="485"/>
      <c r="F34" s="485"/>
      <c r="G34" s="485"/>
      <c r="H34" s="488"/>
    </row>
    <row r="35" spans="1:8">
      <c r="A35" s="498"/>
      <c r="B35" s="497"/>
      <c r="C35" s="485"/>
      <c r="D35" s="485"/>
      <c r="E35" s="485"/>
      <c r="F35" s="485"/>
      <c r="G35" s="485"/>
      <c r="H35" s="488"/>
    </row>
    <row r="36" spans="1:8">
      <c r="A36" s="498"/>
      <c r="B36" s="497"/>
      <c r="C36" s="485"/>
      <c r="D36" s="485"/>
      <c r="E36" s="485"/>
      <c r="F36" s="485"/>
      <c r="G36" s="485"/>
      <c r="H36" s="488"/>
    </row>
    <row r="37" spans="1:8">
      <c r="A37" s="498"/>
      <c r="B37" s="497"/>
      <c r="C37" s="485"/>
      <c r="D37" s="485"/>
      <c r="E37" s="485"/>
      <c r="F37" s="485"/>
      <c r="G37" s="485"/>
      <c r="H37" s="488"/>
    </row>
    <row r="38" spans="1:8">
      <c r="A38" s="498"/>
      <c r="B38" s="497"/>
      <c r="C38" s="485"/>
      <c r="D38" s="485"/>
      <c r="E38" s="485"/>
      <c r="F38" s="485"/>
      <c r="G38" s="485"/>
      <c r="H38" s="488"/>
    </row>
    <row r="39" spans="1:8">
      <c r="A39" s="498"/>
      <c r="B39" s="497"/>
      <c r="C39" s="485"/>
      <c r="D39" s="485"/>
      <c r="E39" s="485"/>
      <c r="F39" s="485"/>
      <c r="G39" s="485"/>
      <c r="H39" s="488"/>
    </row>
    <row r="40" spans="1:8">
      <c r="A40" s="498"/>
      <c r="B40" s="497"/>
      <c r="C40" s="485"/>
      <c r="D40" s="485"/>
      <c r="E40" s="485"/>
      <c r="F40" s="485"/>
      <c r="G40" s="485"/>
      <c r="H40" s="488"/>
    </row>
  </sheetData>
  <sheetProtection algorithmName="SHA-512" hashValue="G8CQmjw9wHczcf28EuWQs72PEnLhe4Vw4esbydJcH+tZEL44Q0OKqFb70Lv4gOBFqR/aPMtWuTD1vTg+DyihnQ==" saltValue="qwmRR28UQgRsMpkMgtWSDg==" spinCount="100000" sheet="1" formatCells="0" formatColumns="0" formatRows="0" insertColumns="0"/>
  <mergeCells count="7">
    <mergeCell ref="K29:W29"/>
    <mergeCell ref="J1:W1"/>
    <mergeCell ref="N2:N4"/>
    <mergeCell ref="O2:O4"/>
    <mergeCell ref="P2:P4"/>
    <mergeCell ref="R2:R4"/>
    <mergeCell ref="L2:M2"/>
  </mergeCells>
  <printOptions horizontalCentered="1" verticalCentered="1"/>
  <pageMargins left="0.2" right="0.2" top="0.25" bottom="0.25" header="0.3" footer="0.3"/>
  <pageSetup paperSize="5" scale="59" orientation="landscape" horizontalDpi="4294967294" verticalDpi="4294967294" r:id="rId1"/>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P49"/>
  <sheetViews>
    <sheetView topLeftCell="J1" zoomScaleNormal="100" workbookViewId="0">
      <selection activeCell="P37" sqref="P37"/>
    </sheetView>
  </sheetViews>
  <sheetFormatPr defaultColWidth="10" defaultRowHeight="15.75"/>
  <cols>
    <col min="1" max="9" width="10" style="67" hidden="1" customWidth="1"/>
    <col min="10" max="13" width="6.5703125" style="84" customWidth="1"/>
    <col min="14" max="14" width="55.7109375" style="67" customWidth="1"/>
    <col min="15" max="15" width="14.5703125" style="85" customWidth="1"/>
    <col min="16" max="16" width="79.42578125" style="86" customWidth="1"/>
    <col min="17" max="16384" width="10" style="67"/>
  </cols>
  <sheetData>
    <row r="1" spans="1:16" ht="18.75">
      <c r="A1" s="485" t="str">
        <f ca="1">MID(CELL("filename",A2),FIND("]",CELL("filename",A2))+1,256)</f>
        <v>UFB-4 Structural Imbalances</v>
      </c>
      <c r="B1" s="485">
        <f>ROW()</f>
        <v>1</v>
      </c>
      <c r="C1" s="485" t="str">
        <f>'Cover Page'!K6</f>
        <v>0606</v>
      </c>
      <c r="D1" s="485">
        <f>'Cover Page'!K4</f>
        <v>2022</v>
      </c>
      <c r="E1" s="485" t="s">
        <v>2022</v>
      </c>
      <c r="F1" s="485" t="s">
        <v>2127</v>
      </c>
      <c r="G1" s="485"/>
      <c r="H1" s="499">
        <f>'Cover Page'!M38</f>
        <v>0</v>
      </c>
      <c r="J1" s="763" t="s">
        <v>0</v>
      </c>
      <c r="K1" s="763"/>
      <c r="L1" s="763"/>
      <c r="M1" s="763"/>
      <c r="N1" s="763"/>
      <c r="O1" s="763"/>
      <c r="P1" s="763"/>
    </row>
    <row r="2" spans="1:16" s="68" customFormat="1" ht="19.5" thickBot="1">
      <c r="A2" s="485" t="str">
        <f ca="1">MID(CELL("filename",A2),FIND("]",CELL("filename",A2))+1,256)</f>
        <v>UFB-4 Structural Imbalances</v>
      </c>
      <c r="B2" s="485">
        <f>ROW()</f>
        <v>2</v>
      </c>
      <c r="C2" s="485" t="str">
        <f>'Cover Page'!K6</f>
        <v>0606</v>
      </c>
      <c r="D2" s="485">
        <f>'Cover Page'!K4</f>
        <v>2022</v>
      </c>
      <c r="E2" s="485" t="s">
        <v>2022</v>
      </c>
      <c r="F2" s="485" t="s">
        <v>2127</v>
      </c>
      <c r="G2" s="485" t="s">
        <v>121</v>
      </c>
      <c r="H2" s="499">
        <f>'Cover Page'!M38</f>
        <v>0</v>
      </c>
      <c r="J2" s="785" t="s">
        <v>87</v>
      </c>
      <c r="K2" s="785"/>
      <c r="L2" s="785"/>
      <c r="M2" s="785"/>
      <c r="N2" s="785"/>
      <c r="O2" s="785"/>
      <c r="P2" s="785"/>
    </row>
    <row r="3" spans="1:16" ht="162" thickTop="1" thickBot="1">
      <c r="A3" s="485" t="str">
        <f t="shared" ref="A3:A25" ca="1" si="0">MID(CELL("filename",A3),FIND("]",CELL("filename",A3))+1,256)</f>
        <v>UFB-4 Structural Imbalances</v>
      </c>
      <c r="B3" s="485">
        <f>ROW()</f>
        <v>3</v>
      </c>
      <c r="C3" s="485" t="str">
        <f>'Cover Page'!K6</f>
        <v>0606</v>
      </c>
      <c r="D3" s="485">
        <f>'Cover Page'!K4</f>
        <v>2022</v>
      </c>
      <c r="E3" s="485" t="s">
        <v>2022</v>
      </c>
      <c r="F3" s="485" t="s">
        <v>2127</v>
      </c>
      <c r="G3" s="485" t="s">
        <v>121</v>
      </c>
      <c r="H3" s="499">
        <f>'Cover Page'!M38</f>
        <v>0</v>
      </c>
      <c r="J3" s="69" t="s">
        <v>88</v>
      </c>
      <c r="K3" s="69" t="s">
        <v>278</v>
      </c>
      <c r="L3" s="70" t="s">
        <v>89</v>
      </c>
      <c r="M3" s="69" t="s">
        <v>90</v>
      </c>
      <c r="N3" s="71" t="s">
        <v>91</v>
      </c>
      <c r="O3" s="72" t="s">
        <v>92</v>
      </c>
      <c r="P3" s="71" t="s">
        <v>93</v>
      </c>
    </row>
    <row r="4" spans="1:16" ht="21" thickTop="1">
      <c r="A4" s="485" t="str">
        <f t="shared" ca="1" si="0"/>
        <v>UFB-4 Structural Imbalances</v>
      </c>
      <c r="B4" s="485">
        <f>ROW()</f>
        <v>4</v>
      </c>
      <c r="C4" s="485" t="str">
        <f>'Cover Page'!K6</f>
        <v>0606</v>
      </c>
      <c r="D4" s="485">
        <f>'Cover Page'!K4</f>
        <v>2022</v>
      </c>
      <c r="E4" s="485" t="s">
        <v>2022</v>
      </c>
      <c r="F4" s="485" t="s">
        <v>2127</v>
      </c>
      <c r="G4" s="485" t="s">
        <v>2128</v>
      </c>
      <c r="H4" s="499">
        <f>'Cover Page'!M38</f>
        <v>0</v>
      </c>
      <c r="J4" s="73"/>
      <c r="K4" s="74"/>
      <c r="L4" s="74"/>
      <c r="M4" s="74"/>
      <c r="N4" s="75"/>
      <c r="O4" s="259"/>
      <c r="P4" s="636"/>
    </row>
    <row r="5" spans="1:16" ht="20.25">
      <c r="A5" s="485" t="str">
        <f t="shared" ca="1" si="0"/>
        <v>UFB-4 Structural Imbalances</v>
      </c>
      <c r="B5" s="485">
        <f>ROW()</f>
        <v>5</v>
      </c>
      <c r="C5" s="485" t="str">
        <f>'Cover Page'!K6</f>
        <v>0606</v>
      </c>
      <c r="D5" s="485">
        <f>'Cover Page'!K4</f>
        <v>2022</v>
      </c>
      <c r="E5" s="485" t="s">
        <v>2022</v>
      </c>
      <c r="F5" s="485" t="s">
        <v>2127</v>
      </c>
      <c r="G5" s="485" t="s">
        <v>2128</v>
      </c>
      <c r="H5" s="499">
        <f>'Cover Page'!M38</f>
        <v>0</v>
      </c>
      <c r="J5" s="76"/>
      <c r="K5" s="77"/>
      <c r="L5" s="77"/>
      <c r="M5" s="77"/>
      <c r="N5" s="78"/>
      <c r="O5" s="260"/>
      <c r="P5" s="637"/>
    </row>
    <row r="6" spans="1:16" ht="20.25">
      <c r="A6" s="485" t="str">
        <f t="shared" ca="1" si="0"/>
        <v>UFB-4 Structural Imbalances</v>
      </c>
      <c r="B6" s="485">
        <f>ROW()</f>
        <v>6</v>
      </c>
      <c r="C6" s="485" t="str">
        <f>'Cover Page'!K6</f>
        <v>0606</v>
      </c>
      <c r="D6" s="485">
        <f>'Cover Page'!K4</f>
        <v>2022</v>
      </c>
      <c r="E6" s="485" t="s">
        <v>2022</v>
      </c>
      <c r="F6" s="485" t="s">
        <v>2127</v>
      </c>
      <c r="G6" s="485" t="s">
        <v>2128</v>
      </c>
      <c r="H6" s="499">
        <f>'Cover Page'!M28</f>
        <v>45657</v>
      </c>
      <c r="J6" s="76"/>
      <c r="K6" s="77"/>
      <c r="L6" s="77"/>
      <c r="M6" s="77"/>
      <c r="N6" s="78"/>
      <c r="O6" s="260"/>
      <c r="P6" s="637"/>
    </row>
    <row r="7" spans="1:16" ht="20.25">
      <c r="A7" s="485" t="str">
        <f t="shared" ca="1" si="0"/>
        <v>UFB-4 Structural Imbalances</v>
      </c>
      <c r="B7" s="485">
        <f>ROW()</f>
        <v>7</v>
      </c>
      <c r="C7" s="485" t="str">
        <f>'Cover Page'!K6</f>
        <v>0606</v>
      </c>
      <c r="D7" s="485">
        <f>'Cover Page'!K4</f>
        <v>2022</v>
      </c>
      <c r="E7" s="485" t="s">
        <v>2022</v>
      </c>
      <c r="F7" s="485" t="s">
        <v>2127</v>
      </c>
      <c r="G7" s="485" t="s">
        <v>2128</v>
      </c>
      <c r="H7" s="499">
        <f>'Cover Page'!M28</f>
        <v>45657</v>
      </c>
      <c r="J7" s="76"/>
      <c r="K7" s="77"/>
      <c r="L7" s="77"/>
      <c r="M7" s="77"/>
      <c r="N7" s="78"/>
      <c r="O7" s="260"/>
      <c r="P7" s="637"/>
    </row>
    <row r="8" spans="1:16" ht="20.25">
      <c r="A8" s="485" t="str">
        <f t="shared" ca="1" si="0"/>
        <v>UFB-4 Structural Imbalances</v>
      </c>
      <c r="B8" s="485">
        <f>ROW()</f>
        <v>8</v>
      </c>
      <c r="C8" s="485" t="str">
        <f>'Cover Page'!K6</f>
        <v>0606</v>
      </c>
      <c r="D8" s="485">
        <f>'Cover Page'!K4</f>
        <v>2022</v>
      </c>
      <c r="E8" s="485" t="s">
        <v>2022</v>
      </c>
      <c r="F8" s="485" t="s">
        <v>2127</v>
      </c>
      <c r="G8" s="485" t="s">
        <v>2128</v>
      </c>
      <c r="H8" s="499">
        <f>'Cover Page'!M28</f>
        <v>45657</v>
      </c>
      <c r="J8" s="76"/>
      <c r="K8" s="77"/>
      <c r="L8" s="77"/>
      <c r="M8" s="77"/>
      <c r="N8" s="78"/>
      <c r="O8" s="260"/>
      <c r="P8" s="637"/>
    </row>
    <row r="9" spans="1:16" ht="20.25">
      <c r="A9" s="485" t="str">
        <f t="shared" ca="1" si="0"/>
        <v>UFB-4 Structural Imbalances</v>
      </c>
      <c r="B9" s="485">
        <f>ROW()</f>
        <v>9</v>
      </c>
      <c r="C9" s="485" t="str">
        <f>'Cover Page'!K6</f>
        <v>0606</v>
      </c>
      <c r="D9" s="485">
        <f>'Cover Page'!K4</f>
        <v>2022</v>
      </c>
      <c r="E9" s="485" t="s">
        <v>2022</v>
      </c>
      <c r="F9" s="485" t="s">
        <v>2127</v>
      </c>
      <c r="G9" s="485" t="s">
        <v>2128</v>
      </c>
      <c r="H9" s="499">
        <f>'Cover Page'!M28</f>
        <v>45657</v>
      </c>
      <c r="J9" s="76"/>
      <c r="K9" s="77"/>
      <c r="L9" s="77"/>
      <c r="M9" s="77"/>
      <c r="N9" s="78"/>
      <c r="O9" s="260"/>
      <c r="P9" s="637"/>
    </row>
    <row r="10" spans="1:16" ht="20.25">
      <c r="A10" s="485" t="str">
        <f ca="1">MID(CELL("filename",A10),FIND("]",CELL("filename",A10))+1,256)</f>
        <v>UFB-4 Structural Imbalances</v>
      </c>
      <c r="B10" s="485">
        <f>ROW()</f>
        <v>10</v>
      </c>
      <c r="C10" s="485" t="str">
        <f>'Cover Page'!K6</f>
        <v>0606</v>
      </c>
      <c r="D10" s="485">
        <f>'Cover Page'!K4</f>
        <v>2022</v>
      </c>
      <c r="E10" s="485" t="s">
        <v>2022</v>
      </c>
      <c r="F10" s="485" t="s">
        <v>2127</v>
      </c>
      <c r="G10" s="485" t="s">
        <v>2128</v>
      </c>
      <c r="H10" s="499">
        <f>'Cover Page'!M28</f>
        <v>45657</v>
      </c>
      <c r="J10" s="76"/>
      <c r="K10" s="77"/>
      <c r="L10" s="77"/>
      <c r="M10" s="77"/>
      <c r="N10" s="78"/>
      <c r="O10" s="260"/>
      <c r="P10" s="637"/>
    </row>
    <row r="11" spans="1:16" ht="20.25">
      <c r="A11" s="485" t="str">
        <f ca="1">MID(CELL("filename",A11),FIND("]",CELL("filename",A11))+1,256)</f>
        <v>UFB-4 Structural Imbalances</v>
      </c>
      <c r="B11" s="485">
        <f>ROW()</f>
        <v>11</v>
      </c>
      <c r="C11" s="485" t="str">
        <f>'Cover Page'!K6</f>
        <v>0606</v>
      </c>
      <c r="D11" s="485">
        <f>'Cover Page'!K4</f>
        <v>2022</v>
      </c>
      <c r="E11" s="485" t="s">
        <v>2022</v>
      </c>
      <c r="F11" s="485" t="s">
        <v>2127</v>
      </c>
      <c r="G11" s="485" t="s">
        <v>2128</v>
      </c>
      <c r="H11" s="499">
        <f>'Cover Page'!M28</f>
        <v>45657</v>
      </c>
      <c r="J11" s="76"/>
      <c r="K11" s="77"/>
      <c r="L11" s="77"/>
      <c r="M11" s="77"/>
      <c r="N11" s="78"/>
      <c r="O11" s="260"/>
      <c r="P11" s="637"/>
    </row>
    <row r="12" spans="1:16" ht="20.25">
      <c r="A12" s="485" t="str">
        <f ca="1">MID(CELL("filename",A12),FIND("]",CELL("filename",A12))+1,256)</f>
        <v>UFB-4 Structural Imbalances</v>
      </c>
      <c r="B12" s="485">
        <f>ROW()</f>
        <v>12</v>
      </c>
      <c r="C12" s="485" t="str">
        <f>'Cover Page'!K6</f>
        <v>0606</v>
      </c>
      <c r="D12" s="485">
        <f>'Cover Page'!K4</f>
        <v>2022</v>
      </c>
      <c r="E12" s="485" t="s">
        <v>2022</v>
      </c>
      <c r="F12" s="485" t="s">
        <v>2127</v>
      </c>
      <c r="G12" s="485" t="s">
        <v>2128</v>
      </c>
      <c r="H12" s="499">
        <f>'Cover Page'!M28</f>
        <v>45657</v>
      </c>
      <c r="J12" s="76"/>
      <c r="K12" s="77"/>
      <c r="L12" s="77"/>
      <c r="M12" s="77"/>
      <c r="N12" s="78"/>
      <c r="O12" s="260"/>
      <c r="P12" s="637"/>
    </row>
    <row r="13" spans="1:16" ht="20.25">
      <c r="A13" s="485" t="str">
        <f ca="1">MID(CELL("filename",A13),FIND("]",CELL("filename",A13))+1,256)</f>
        <v>UFB-4 Structural Imbalances</v>
      </c>
      <c r="B13" s="485">
        <f>ROW()</f>
        <v>13</v>
      </c>
      <c r="C13" s="485" t="str">
        <f>'Cover Page'!K6</f>
        <v>0606</v>
      </c>
      <c r="D13" s="485">
        <f>'Cover Page'!K4</f>
        <v>2022</v>
      </c>
      <c r="E13" s="485" t="s">
        <v>2022</v>
      </c>
      <c r="F13" s="485" t="s">
        <v>2127</v>
      </c>
      <c r="G13" s="485" t="s">
        <v>2128</v>
      </c>
      <c r="H13" s="499">
        <f>'Cover Page'!M28</f>
        <v>45657</v>
      </c>
      <c r="J13" s="76"/>
      <c r="K13" s="77"/>
      <c r="L13" s="77"/>
      <c r="M13" s="77"/>
      <c r="N13" s="78"/>
      <c r="O13" s="260"/>
      <c r="P13" s="637"/>
    </row>
    <row r="14" spans="1:16" ht="20.25">
      <c r="A14" s="485" t="str">
        <f t="shared" ca="1" si="0"/>
        <v>UFB-4 Structural Imbalances</v>
      </c>
      <c r="B14" s="485">
        <f>ROW()</f>
        <v>14</v>
      </c>
      <c r="C14" s="485" t="str">
        <f>'Cover Page'!K6</f>
        <v>0606</v>
      </c>
      <c r="D14" s="485">
        <f>'Cover Page'!K4</f>
        <v>2022</v>
      </c>
      <c r="E14" s="485" t="s">
        <v>2022</v>
      </c>
      <c r="F14" s="485" t="s">
        <v>2127</v>
      </c>
      <c r="G14" s="485" t="s">
        <v>2128</v>
      </c>
      <c r="H14" s="499">
        <f>'Cover Page'!M28</f>
        <v>45657</v>
      </c>
      <c r="J14" s="76"/>
      <c r="K14" s="77"/>
      <c r="L14" s="77"/>
      <c r="M14" s="77"/>
      <c r="N14" s="78"/>
      <c r="O14" s="260"/>
      <c r="P14" s="637"/>
    </row>
    <row r="15" spans="1:16" ht="20.25">
      <c r="A15" s="485" t="str">
        <f t="shared" ca="1" si="0"/>
        <v>UFB-4 Structural Imbalances</v>
      </c>
      <c r="B15" s="485">
        <f>ROW()</f>
        <v>15</v>
      </c>
      <c r="C15" s="485" t="str">
        <f>'Cover Page'!K6</f>
        <v>0606</v>
      </c>
      <c r="D15" s="485">
        <f>'Cover Page'!K4</f>
        <v>2022</v>
      </c>
      <c r="E15" s="485" t="s">
        <v>2022</v>
      </c>
      <c r="F15" s="485" t="s">
        <v>2127</v>
      </c>
      <c r="G15" s="485" t="s">
        <v>2128</v>
      </c>
      <c r="H15" s="499">
        <f>'Cover Page'!M28</f>
        <v>45657</v>
      </c>
      <c r="J15" s="76"/>
      <c r="K15" s="77"/>
      <c r="L15" s="77"/>
      <c r="M15" s="77"/>
      <c r="N15" s="78"/>
      <c r="O15" s="260"/>
      <c r="P15" s="637"/>
    </row>
    <row r="16" spans="1:16" ht="20.25">
      <c r="A16" s="485" t="str">
        <f t="shared" ca="1" si="0"/>
        <v>UFB-4 Structural Imbalances</v>
      </c>
      <c r="B16" s="485">
        <f>ROW()</f>
        <v>16</v>
      </c>
      <c r="C16" s="485" t="str">
        <f>'Cover Page'!K6</f>
        <v>0606</v>
      </c>
      <c r="D16" s="485">
        <f>'Cover Page'!K4</f>
        <v>2022</v>
      </c>
      <c r="E16" s="485" t="s">
        <v>2022</v>
      </c>
      <c r="F16" s="485" t="s">
        <v>2127</v>
      </c>
      <c r="G16" s="485" t="s">
        <v>2128</v>
      </c>
      <c r="H16" s="499">
        <f>'Cover Page'!M38</f>
        <v>0</v>
      </c>
      <c r="J16" s="76"/>
      <c r="K16" s="77"/>
      <c r="L16" s="77"/>
      <c r="M16" s="77"/>
      <c r="N16" s="78"/>
      <c r="O16" s="260"/>
      <c r="P16" s="637"/>
    </row>
    <row r="17" spans="1:16" ht="20.25">
      <c r="A17" s="485" t="str">
        <f t="shared" ca="1" si="0"/>
        <v>UFB-4 Structural Imbalances</v>
      </c>
      <c r="B17" s="485">
        <f>ROW()</f>
        <v>17</v>
      </c>
      <c r="C17" s="485" t="str">
        <f>'Cover Page'!K6</f>
        <v>0606</v>
      </c>
      <c r="D17" s="485">
        <f>'Cover Page'!K4</f>
        <v>2022</v>
      </c>
      <c r="E17" s="485" t="s">
        <v>2022</v>
      </c>
      <c r="F17" s="485" t="s">
        <v>2127</v>
      </c>
      <c r="G17" s="485" t="s">
        <v>2128</v>
      </c>
      <c r="H17" s="499">
        <f>'Cover Page'!M38</f>
        <v>0</v>
      </c>
      <c r="J17" s="76"/>
      <c r="K17" s="77"/>
      <c r="L17" s="77"/>
      <c r="M17" s="77"/>
      <c r="N17" s="78"/>
      <c r="O17" s="260"/>
      <c r="P17" s="637"/>
    </row>
    <row r="18" spans="1:16" ht="20.25">
      <c r="A18" s="485" t="str">
        <f t="shared" ca="1" si="0"/>
        <v>UFB-4 Structural Imbalances</v>
      </c>
      <c r="B18" s="485">
        <f>ROW()</f>
        <v>18</v>
      </c>
      <c r="C18" s="485" t="str">
        <f>'Cover Page'!K6</f>
        <v>0606</v>
      </c>
      <c r="D18" s="485">
        <f>'Cover Page'!K4</f>
        <v>2022</v>
      </c>
      <c r="E18" s="485" t="s">
        <v>2022</v>
      </c>
      <c r="F18" s="485" t="s">
        <v>2127</v>
      </c>
      <c r="G18" s="485" t="s">
        <v>2128</v>
      </c>
      <c r="H18" s="499">
        <f>'Cover Page'!M38</f>
        <v>0</v>
      </c>
      <c r="J18" s="76"/>
      <c r="K18" s="77"/>
      <c r="L18" s="77"/>
      <c r="M18" s="77"/>
      <c r="N18" s="78"/>
      <c r="O18" s="260"/>
      <c r="P18" s="637"/>
    </row>
    <row r="19" spans="1:16" ht="20.25">
      <c r="A19" s="485" t="str">
        <f t="shared" ca="1" si="0"/>
        <v>UFB-4 Structural Imbalances</v>
      </c>
      <c r="B19" s="485">
        <f>ROW()</f>
        <v>19</v>
      </c>
      <c r="C19" s="485" t="str">
        <f>'Cover Page'!K6</f>
        <v>0606</v>
      </c>
      <c r="D19" s="485">
        <f>'Cover Page'!K4</f>
        <v>2022</v>
      </c>
      <c r="E19" s="485" t="s">
        <v>2022</v>
      </c>
      <c r="F19" s="485" t="s">
        <v>2127</v>
      </c>
      <c r="G19" s="485" t="s">
        <v>2128</v>
      </c>
      <c r="H19" s="499">
        <f>'Cover Page'!M38</f>
        <v>0</v>
      </c>
      <c r="J19" s="76"/>
      <c r="K19" s="77"/>
      <c r="L19" s="77"/>
      <c r="M19" s="77"/>
      <c r="N19" s="78"/>
      <c r="O19" s="260"/>
      <c r="P19" s="637"/>
    </row>
    <row r="20" spans="1:16" ht="20.25">
      <c r="A20" s="485" t="str">
        <f ca="1">MID(CELL("filename",A20),FIND("]",CELL("filename",A20))+1,256)</f>
        <v>UFB-4 Structural Imbalances</v>
      </c>
      <c r="B20" s="485">
        <f>ROW()</f>
        <v>20</v>
      </c>
      <c r="C20" s="485" t="str">
        <f>'Cover Page'!K6</f>
        <v>0606</v>
      </c>
      <c r="D20" s="485">
        <f>'Cover Page'!K4</f>
        <v>2022</v>
      </c>
      <c r="E20" s="485" t="s">
        <v>2022</v>
      </c>
      <c r="F20" s="485" t="s">
        <v>2127</v>
      </c>
      <c r="G20" s="485" t="s">
        <v>2128</v>
      </c>
      <c r="H20" s="499">
        <f>'Cover Page'!M38</f>
        <v>0</v>
      </c>
      <c r="J20" s="76"/>
      <c r="K20" s="77"/>
      <c r="L20" s="77"/>
      <c r="M20" s="77"/>
      <c r="N20" s="78"/>
      <c r="O20" s="260"/>
      <c r="P20" s="637"/>
    </row>
    <row r="21" spans="1:16" ht="20.25">
      <c r="A21" s="485" t="str">
        <f ca="1">MID(CELL("filename",A21),FIND("]",CELL("filename",A21))+1,256)</f>
        <v>UFB-4 Structural Imbalances</v>
      </c>
      <c r="B21" s="485">
        <f>ROW()</f>
        <v>21</v>
      </c>
      <c r="C21" s="485" t="str">
        <f>'Cover Page'!K6</f>
        <v>0606</v>
      </c>
      <c r="D21" s="485">
        <f>'Cover Page'!K4</f>
        <v>2022</v>
      </c>
      <c r="E21" s="485" t="s">
        <v>2022</v>
      </c>
      <c r="F21" s="485" t="s">
        <v>2127</v>
      </c>
      <c r="G21" s="485" t="s">
        <v>2128</v>
      </c>
      <c r="H21" s="499">
        <f>'Cover Page'!M38</f>
        <v>0</v>
      </c>
      <c r="J21" s="76"/>
      <c r="K21" s="77"/>
      <c r="L21" s="77"/>
      <c r="M21" s="77"/>
      <c r="N21" s="78"/>
      <c r="O21" s="260"/>
      <c r="P21" s="637"/>
    </row>
    <row r="22" spans="1:16" ht="20.25">
      <c r="A22" s="485" t="str">
        <f ca="1">MID(CELL("filename",A22),FIND("]",CELL("filename",A22))+1,256)</f>
        <v>UFB-4 Structural Imbalances</v>
      </c>
      <c r="B22" s="485">
        <f>ROW()</f>
        <v>22</v>
      </c>
      <c r="C22" s="485" t="str">
        <f>'Cover Page'!K6</f>
        <v>0606</v>
      </c>
      <c r="D22" s="485">
        <f>'Cover Page'!K4</f>
        <v>2022</v>
      </c>
      <c r="E22" s="485" t="s">
        <v>2022</v>
      </c>
      <c r="F22" s="485" t="s">
        <v>2127</v>
      </c>
      <c r="G22" s="485" t="s">
        <v>2128</v>
      </c>
      <c r="H22" s="499">
        <f>'Cover Page'!M38</f>
        <v>0</v>
      </c>
      <c r="J22" s="76"/>
      <c r="K22" s="77"/>
      <c r="L22" s="77"/>
      <c r="M22" s="77"/>
      <c r="N22" s="78"/>
      <c r="O22" s="260"/>
      <c r="P22" s="637"/>
    </row>
    <row r="23" spans="1:16" ht="20.25">
      <c r="A23" s="485" t="str">
        <f ca="1">MID(CELL("filename",A23),FIND("]",CELL("filename",A23))+1,256)</f>
        <v>UFB-4 Structural Imbalances</v>
      </c>
      <c r="B23" s="485">
        <f>ROW()</f>
        <v>23</v>
      </c>
      <c r="C23" s="485" t="str">
        <f>'Cover Page'!K6</f>
        <v>0606</v>
      </c>
      <c r="D23" s="485">
        <f>'Cover Page'!K4</f>
        <v>2022</v>
      </c>
      <c r="E23" s="485" t="s">
        <v>2022</v>
      </c>
      <c r="F23" s="485" t="s">
        <v>2127</v>
      </c>
      <c r="G23" s="485" t="s">
        <v>2128</v>
      </c>
      <c r="H23" s="499">
        <f>'Cover Page'!M38</f>
        <v>0</v>
      </c>
      <c r="J23" s="76"/>
      <c r="K23" s="77"/>
      <c r="L23" s="77"/>
      <c r="M23" s="77"/>
      <c r="N23" s="78"/>
      <c r="O23" s="260"/>
      <c r="P23" s="637"/>
    </row>
    <row r="24" spans="1:16" ht="20.25">
      <c r="A24" s="485" t="str">
        <f t="shared" ca="1" si="0"/>
        <v>UFB-4 Structural Imbalances</v>
      </c>
      <c r="B24" s="485">
        <f>ROW()</f>
        <v>24</v>
      </c>
      <c r="C24" s="485" t="str">
        <f>'Cover Page'!K6</f>
        <v>0606</v>
      </c>
      <c r="D24" s="485">
        <f>'Cover Page'!K4</f>
        <v>2022</v>
      </c>
      <c r="E24" s="485" t="s">
        <v>2022</v>
      </c>
      <c r="F24" s="485" t="s">
        <v>2127</v>
      </c>
      <c r="G24" s="485" t="s">
        <v>2128</v>
      </c>
      <c r="H24" s="499">
        <f>'Cover Page'!M38</f>
        <v>0</v>
      </c>
      <c r="J24" s="76"/>
      <c r="K24" s="77"/>
      <c r="L24" s="77"/>
      <c r="M24" s="77"/>
      <c r="N24" s="78"/>
      <c r="O24" s="260"/>
      <c r="P24" s="637"/>
    </row>
    <row r="25" spans="1:16" ht="21" thickBot="1">
      <c r="A25" s="485" t="str">
        <f t="shared" ca="1" si="0"/>
        <v>UFB-4 Structural Imbalances</v>
      </c>
      <c r="B25" s="485">
        <f>ROW()</f>
        <v>25</v>
      </c>
      <c r="C25" s="485" t="str">
        <f>'Cover Page'!K6</f>
        <v>0606</v>
      </c>
      <c r="D25" s="485">
        <f>'Cover Page'!K4</f>
        <v>2022</v>
      </c>
      <c r="E25" s="485" t="s">
        <v>2022</v>
      </c>
      <c r="F25" s="485" t="s">
        <v>2127</v>
      </c>
      <c r="G25" s="485" t="s">
        <v>2128</v>
      </c>
      <c r="H25" s="499">
        <f>'Cover Page'!M38</f>
        <v>0</v>
      </c>
      <c r="J25" s="662"/>
      <c r="K25" s="663"/>
      <c r="L25" s="663"/>
      <c r="M25" s="663"/>
      <c r="N25" s="664"/>
      <c r="O25" s="665"/>
      <c r="P25" s="666"/>
    </row>
    <row r="26" spans="1:16" s="83" customFormat="1" ht="21" thickTop="1">
      <c r="A26" s="485"/>
      <c r="B26" s="485"/>
      <c r="C26" s="485"/>
      <c r="D26" s="485"/>
      <c r="E26" s="485"/>
      <c r="F26" s="485"/>
      <c r="G26" s="485"/>
      <c r="H26" s="488"/>
      <c r="J26" s="79"/>
      <c r="K26" s="79"/>
      <c r="L26" s="79"/>
      <c r="M26" s="79"/>
      <c r="N26" s="80"/>
      <c r="O26" s="81"/>
      <c r="P26" s="82"/>
    </row>
    <row r="27" spans="1:16" s="83" customFormat="1">
      <c r="A27" s="485"/>
      <c r="B27" s="485"/>
      <c r="C27" s="485"/>
      <c r="D27" s="485"/>
      <c r="E27" s="485"/>
      <c r="F27" s="485"/>
      <c r="G27" s="485"/>
      <c r="H27" s="488"/>
      <c r="J27" s="786" t="s">
        <v>94</v>
      </c>
      <c r="K27" s="786"/>
      <c r="L27" s="786"/>
      <c r="M27" s="786"/>
      <c r="N27" s="786"/>
      <c r="O27" s="786"/>
      <c r="P27" s="786"/>
    </row>
    <row r="28" spans="1:16">
      <c r="A28" s="485"/>
      <c r="B28" s="485"/>
      <c r="C28" s="485"/>
      <c r="D28" s="485"/>
      <c r="E28" s="485"/>
      <c r="F28" s="485"/>
      <c r="G28" s="485"/>
      <c r="H28" s="488"/>
    </row>
    <row r="29" spans="1:16">
      <c r="A29" s="485"/>
      <c r="B29" s="485"/>
      <c r="C29" s="485"/>
      <c r="D29" s="485"/>
      <c r="E29" s="485"/>
      <c r="F29" s="485"/>
      <c r="G29" s="485"/>
      <c r="H29" s="488"/>
    </row>
    <row r="30" spans="1:16">
      <c r="A30" s="485"/>
      <c r="B30" s="485"/>
      <c r="C30" s="485"/>
      <c r="D30" s="485"/>
      <c r="E30" s="485"/>
      <c r="F30" s="485"/>
      <c r="G30" s="485"/>
      <c r="H30" s="488"/>
    </row>
    <row r="31" spans="1:16">
      <c r="A31" s="485"/>
      <c r="B31" s="485"/>
      <c r="C31" s="485"/>
      <c r="D31" s="485"/>
      <c r="E31" s="485"/>
      <c r="F31" s="485"/>
      <c r="G31" s="485"/>
      <c r="H31" s="488"/>
    </row>
    <row r="32" spans="1:16">
      <c r="A32" s="485"/>
      <c r="B32" s="485"/>
      <c r="C32" s="485"/>
      <c r="D32" s="485"/>
      <c r="E32" s="485"/>
      <c r="F32" s="485"/>
      <c r="G32" s="485"/>
      <c r="H32" s="488"/>
    </row>
    <row r="33" spans="1:8">
      <c r="A33" s="485"/>
      <c r="B33" s="485"/>
      <c r="C33" s="485"/>
      <c r="D33" s="485"/>
      <c r="E33" s="485"/>
      <c r="F33" s="485"/>
      <c r="G33" s="485"/>
      <c r="H33" s="488"/>
    </row>
    <row r="34" spans="1:8">
      <c r="A34" s="485"/>
      <c r="B34" s="485"/>
      <c r="C34" s="485"/>
      <c r="D34" s="485"/>
      <c r="E34" s="485"/>
      <c r="F34" s="485"/>
      <c r="G34" s="485"/>
      <c r="H34" s="488"/>
    </row>
    <row r="35" spans="1:8">
      <c r="A35" s="485"/>
      <c r="B35" s="485"/>
      <c r="C35" s="485"/>
      <c r="D35" s="485"/>
      <c r="E35" s="485"/>
      <c r="F35" s="485"/>
      <c r="G35" s="485"/>
      <c r="H35" s="488"/>
    </row>
    <row r="36" spans="1:8">
      <c r="A36" s="485"/>
      <c r="B36" s="485"/>
      <c r="C36" s="485"/>
      <c r="D36" s="485"/>
      <c r="E36" s="485"/>
      <c r="F36" s="485"/>
      <c r="G36" s="485"/>
      <c r="H36" s="488"/>
    </row>
    <row r="37" spans="1:8">
      <c r="A37" s="485"/>
      <c r="B37" s="485"/>
      <c r="C37" s="485"/>
      <c r="D37" s="485"/>
      <c r="E37" s="485"/>
      <c r="F37" s="485"/>
      <c r="G37" s="485"/>
      <c r="H37" s="488"/>
    </row>
    <row r="38" spans="1:8">
      <c r="A38" s="485"/>
      <c r="B38" s="485"/>
      <c r="C38" s="485"/>
      <c r="D38" s="485"/>
      <c r="E38" s="485"/>
      <c r="F38" s="485"/>
      <c r="G38" s="485"/>
      <c r="H38" s="488"/>
    </row>
    <row r="39" spans="1:8">
      <c r="A39" s="485"/>
      <c r="B39" s="485"/>
      <c r="C39" s="485"/>
      <c r="D39" s="485"/>
      <c r="E39" s="485"/>
      <c r="F39" s="485"/>
      <c r="G39" s="485"/>
      <c r="H39" s="488"/>
    </row>
    <row r="40" spans="1:8">
      <c r="A40" s="485"/>
      <c r="B40" s="485"/>
      <c r="C40" s="485"/>
      <c r="D40" s="485"/>
      <c r="E40" s="485"/>
      <c r="F40" s="485"/>
      <c r="G40" s="485"/>
      <c r="H40" s="488"/>
    </row>
    <row r="41" spans="1:8">
      <c r="A41" s="485"/>
      <c r="B41" s="485"/>
      <c r="C41" s="485"/>
      <c r="D41" s="485"/>
      <c r="E41" s="485"/>
      <c r="F41" s="485"/>
      <c r="G41" s="485"/>
      <c r="H41" s="488"/>
    </row>
    <row r="42" spans="1:8">
      <c r="A42" s="485"/>
      <c r="B42" s="485"/>
      <c r="C42" s="485"/>
      <c r="D42" s="485"/>
      <c r="E42" s="485"/>
      <c r="F42" s="485"/>
      <c r="G42" s="485"/>
      <c r="H42" s="488"/>
    </row>
    <row r="43" spans="1:8">
      <c r="A43" s="498"/>
      <c r="B43" s="497"/>
      <c r="C43" s="485"/>
      <c r="D43" s="485"/>
      <c r="E43" s="485"/>
      <c r="F43" s="485"/>
      <c r="G43" s="485"/>
      <c r="H43" s="488"/>
    </row>
    <row r="44" spans="1:8">
      <c r="A44" s="498"/>
      <c r="B44" s="497"/>
      <c r="C44" s="485"/>
      <c r="D44" s="485"/>
      <c r="E44" s="485"/>
      <c r="F44" s="485"/>
      <c r="G44" s="485"/>
      <c r="H44" s="488"/>
    </row>
    <row r="45" spans="1:8">
      <c r="A45" s="498"/>
      <c r="B45" s="497"/>
      <c r="C45" s="485"/>
      <c r="D45" s="485"/>
      <c r="E45" s="485"/>
      <c r="F45" s="485"/>
      <c r="G45" s="485"/>
      <c r="H45" s="488"/>
    </row>
    <row r="46" spans="1:8">
      <c r="A46" s="498"/>
      <c r="B46" s="497"/>
      <c r="C46" s="485"/>
      <c r="D46" s="485"/>
      <c r="E46" s="485"/>
      <c r="F46" s="485"/>
      <c r="G46" s="485"/>
      <c r="H46" s="488"/>
    </row>
    <row r="47" spans="1:8">
      <c r="A47" s="498"/>
      <c r="B47" s="497"/>
      <c r="C47" s="485"/>
      <c r="D47" s="485"/>
      <c r="E47" s="485"/>
      <c r="F47" s="485"/>
      <c r="G47" s="485"/>
      <c r="H47" s="488"/>
    </row>
    <row r="48" spans="1:8">
      <c r="A48" s="498"/>
      <c r="B48" s="497"/>
      <c r="C48" s="485"/>
      <c r="D48" s="485"/>
      <c r="E48" s="485"/>
      <c r="F48" s="485"/>
      <c r="G48" s="485"/>
      <c r="H48" s="488"/>
    </row>
    <row r="49" spans="1:8">
      <c r="A49" s="498"/>
      <c r="B49" s="497"/>
      <c r="C49" s="485"/>
      <c r="D49" s="485"/>
      <c r="E49" s="485"/>
      <c r="F49" s="485"/>
      <c r="G49" s="485"/>
      <c r="H49" s="488"/>
    </row>
  </sheetData>
  <sheetProtection algorithmName="SHA-512" hashValue="skNfNFIw0VL2NJA+UV8UUR6Mo2uZrnt/ttm+C/JNBH90JJKjAkhbrxyW/JI7hSKOmLyOvHfwJi6hgJR6TN8Zvw==" saltValue="9ali9IgT5fg9zjXHHg9WNg==" spinCount="100000" sheet="1" objects="1" scenarios="1"/>
  <mergeCells count="3">
    <mergeCell ref="J1:P1"/>
    <mergeCell ref="J2:P2"/>
    <mergeCell ref="J27:P27"/>
  </mergeCells>
  <printOptions horizontalCentered="1" verticalCentered="1"/>
  <pageMargins left="0.2" right="0.2" top="0.25" bottom="0.25" header="0.3" footer="0.3"/>
  <pageSetup paperSize="5"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6"/>
  <sheetViews>
    <sheetView topLeftCell="J1" workbookViewId="0">
      <selection activeCell="N23" sqref="N23"/>
    </sheetView>
  </sheetViews>
  <sheetFormatPr defaultColWidth="10.5703125" defaultRowHeight="12.75"/>
  <cols>
    <col min="1" max="9" width="10.5703125" style="1" hidden="1" customWidth="1"/>
    <col min="10" max="10" width="5.42578125" style="41" customWidth="1"/>
    <col min="11" max="11" width="27.85546875" style="1" customWidth="1"/>
    <col min="12" max="12" width="14.5703125" style="99" customWidth="1"/>
    <col min="13" max="13" width="21.42578125" style="99" customWidth="1"/>
    <col min="14" max="14" width="14.5703125" style="1" customWidth="1"/>
    <col min="15" max="15" width="4.28515625" style="20" customWidth="1"/>
    <col min="16" max="16" width="0.85546875" style="1" customWidth="1"/>
    <col min="17" max="17" width="3.85546875" style="41" customWidth="1"/>
    <col min="18" max="18" width="20.140625" style="1" customWidth="1"/>
    <col min="19" max="19" width="14.5703125" style="99" customWidth="1"/>
    <col min="20" max="20" width="21.42578125" style="99" customWidth="1"/>
    <col min="21" max="21" width="12.28515625" style="1" customWidth="1"/>
    <col min="22" max="22" width="12" style="1" bestFit="1" customWidth="1"/>
    <col min="23" max="23" width="15.42578125" style="1" bestFit="1" customWidth="1"/>
    <col min="24" max="16384" width="10.5703125" style="1"/>
  </cols>
  <sheetData>
    <row r="1" spans="1:21" ht="18.75">
      <c r="A1" s="485" t="str">
        <f ca="1">MID(CELL("filename",A1),FIND("]",CELL("filename",A1))+1,256)</f>
        <v>UFB-5 Tax Assessments</v>
      </c>
      <c r="B1" s="485">
        <f>ROW()</f>
        <v>1</v>
      </c>
      <c r="C1" s="485" t="str">
        <f>'Cover Page'!K6</f>
        <v>0606</v>
      </c>
      <c r="D1" s="485">
        <f>'Cover Page'!K4</f>
        <v>2022</v>
      </c>
      <c r="E1" s="485" t="s">
        <v>2022</v>
      </c>
      <c r="F1" s="485" t="s">
        <v>2129</v>
      </c>
      <c r="G1" s="485" t="s">
        <v>121</v>
      </c>
      <c r="H1" s="499">
        <f ca="1">TODAY()</f>
        <v>44690</v>
      </c>
      <c r="J1" s="787" t="s">
        <v>2271</v>
      </c>
      <c r="K1" s="787"/>
      <c r="L1" s="787"/>
      <c r="M1" s="787"/>
      <c r="N1" s="787"/>
      <c r="O1" s="787"/>
      <c r="P1" s="787"/>
      <c r="Q1" s="787"/>
      <c r="R1" s="787"/>
      <c r="S1" s="787"/>
      <c r="T1" s="787"/>
      <c r="U1" s="787"/>
    </row>
    <row r="2" spans="1:21" ht="12.75" customHeight="1">
      <c r="A2" s="485" t="str">
        <f t="shared" ref="A2:A35" ca="1" si="0">MID(CELL("filename",A2),FIND("]",CELL("filename",A2))+1,256)</f>
        <v>UFB-5 Tax Assessments</v>
      </c>
      <c r="B2" s="485">
        <f>ROW()</f>
        <v>2</v>
      </c>
      <c r="C2" s="485" t="str">
        <f>'Cover Page'!K6</f>
        <v>0606</v>
      </c>
      <c r="D2" s="485">
        <f>'Cover Page'!K4</f>
        <v>2022</v>
      </c>
      <c r="E2" s="485" t="s">
        <v>2022</v>
      </c>
      <c r="F2" s="485" t="s">
        <v>2129</v>
      </c>
      <c r="G2" s="485" t="s">
        <v>121</v>
      </c>
      <c r="H2" s="499">
        <f ca="1">TODAY()</f>
        <v>44690</v>
      </c>
      <c r="J2" s="788" t="str">
        <f>"Property Tax Assessments - Taxable Properties (October 1, "&amp;'Cover Page'!K4-1&amp;" Value)"</f>
        <v>Property Tax Assessments - Taxable Properties (October 1, 2021 Value)</v>
      </c>
      <c r="K2" s="789"/>
      <c r="L2" s="789"/>
      <c r="M2" s="789"/>
      <c r="N2" s="789"/>
      <c r="O2" s="790"/>
      <c r="P2" s="6"/>
      <c r="Q2" s="791" t="str">
        <f>"Property Tax Assessments - Exempt Properties (October 1, "&amp;'Cover Page'!K4-1&amp;" Value)"</f>
        <v>Property Tax Assessments - Exempt Properties (October 1, 2021 Value)</v>
      </c>
      <c r="R2" s="792"/>
      <c r="S2" s="792"/>
      <c r="T2" s="792"/>
      <c r="U2" s="793"/>
    </row>
    <row r="3" spans="1:21" s="20" customFormat="1">
      <c r="A3" s="485" t="str">
        <f t="shared" ca="1" si="0"/>
        <v>UFB-5 Tax Assessments</v>
      </c>
      <c r="B3" s="485">
        <f>ROW()</f>
        <v>3</v>
      </c>
      <c r="C3" s="485" t="str">
        <f>'Cover Page'!K6</f>
        <v>0606</v>
      </c>
      <c r="D3" s="485">
        <f>'Cover Page'!K4</f>
        <v>2022</v>
      </c>
      <c r="E3" s="485" t="s">
        <v>2022</v>
      </c>
      <c r="F3" s="485" t="s">
        <v>2129</v>
      </c>
      <c r="G3" s="485" t="s">
        <v>121</v>
      </c>
      <c r="H3" s="499">
        <f t="shared" ref="H3:H15" ca="1" si="1">TODAY()</f>
        <v>44690</v>
      </c>
      <c r="J3" s="91"/>
      <c r="K3" s="14"/>
      <c r="L3" s="471" t="s">
        <v>95</v>
      </c>
      <c r="M3" s="472" t="s">
        <v>96</v>
      </c>
      <c r="N3" s="473" t="s">
        <v>305</v>
      </c>
      <c r="O3" s="513"/>
      <c r="P3" s="18"/>
      <c r="Q3" s="91"/>
      <c r="R3" s="14"/>
      <c r="S3" s="471" t="s">
        <v>95</v>
      </c>
      <c r="T3" s="472" t="s">
        <v>96</v>
      </c>
      <c r="U3" s="473" t="s">
        <v>305</v>
      </c>
    </row>
    <row r="4" spans="1:21" s="20" customFormat="1">
      <c r="A4" s="485" t="str">
        <f t="shared" ca="1" si="0"/>
        <v>UFB-5 Tax Assessments</v>
      </c>
      <c r="B4" s="485">
        <f>ROW()</f>
        <v>4</v>
      </c>
      <c r="C4" s="485" t="str">
        <f>'Cover Page'!K6</f>
        <v>0606</v>
      </c>
      <c r="D4" s="485">
        <f>'Cover Page'!K4</f>
        <v>2022</v>
      </c>
      <c r="E4" s="485" t="s">
        <v>2022</v>
      </c>
      <c r="F4" s="485" t="s">
        <v>2129</v>
      </c>
      <c r="G4" s="485" t="s">
        <v>2130</v>
      </c>
      <c r="H4" s="499">
        <f t="shared" ca="1" si="1"/>
        <v>44690</v>
      </c>
      <c r="J4" s="94">
        <v>1</v>
      </c>
      <c r="K4" s="21" t="s">
        <v>98</v>
      </c>
      <c r="L4" s="734">
        <v>106</v>
      </c>
      <c r="M4" s="735">
        <v>4326000</v>
      </c>
      <c r="N4" s="514">
        <f t="shared" ref="N4:N11" si="2">IF(M4&gt;0,M4/M$12,0)</f>
        <v>5.7442952084398383E-2</v>
      </c>
      <c r="O4" s="513"/>
      <c r="P4" s="18"/>
      <c r="Q4" s="91" t="s">
        <v>99</v>
      </c>
      <c r="R4" s="21" t="s">
        <v>100</v>
      </c>
      <c r="S4" s="734">
        <v>3</v>
      </c>
      <c r="T4" s="735">
        <v>1926500</v>
      </c>
      <c r="U4" s="306">
        <f t="shared" ref="U4:U9" si="3">IF(T4&gt;0,T4/T$12,0)</f>
        <v>0.27276331252035285</v>
      </c>
    </row>
    <row r="5" spans="1:21" s="20" customFormat="1">
      <c r="A5" s="485" t="str">
        <f t="shared" ca="1" si="0"/>
        <v>UFB-5 Tax Assessments</v>
      </c>
      <c r="B5" s="485">
        <f>ROW()</f>
        <v>5</v>
      </c>
      <c r="C5" s="485" t="str">
        <f>'Cover Page'!K6</f>
        <v>0606</v>
      </c>
      <c r="D5" s="485">
        <f>'Cover Page'!K4</f>
        <v>2022</v>
      </c>
      <c r="E5" s="485" t="s">
        <v>2022</v>
      </c>
      <c r="F5" s="485" t="s">
        <v>2129</v>
      </c>
      <c r="G5" s="485" t="s">
        <v>2131</v>
      </c>
      <c r="H5" s="499">
        <f t="shared" ca="1" si="1"/>
        <v>44690</v>
      </c>
      <c r="J5" s="94">
        <v>2</v>
      </c>
      <c r="K5" s="14" t="s">
        <v>101</v>
      </c>
      <c r="L5" s="734">
        <v>296</v>
      </c>
      <c r="M5" s="735">
        <v>52347900</v>
      </c>
      <c r="N5" s="514">
        <f t="shared" si="2"/>
        <v>0.6951035393941003</v>
      </c>
      <c r="O5" s="513"/>
      <c r="P5" s="18"/>
      <c r="Q5" s="94" t="s">
        <v>102</v>
      </c>
      <c r="R5" s="14" t="s">
        <v>103</v>
      </c>
      <c r="S5" s="734">
        <v>2</v>
      </c>
      <c r="T5" s="735">
        <v>132600</v>
      </c>
      <c r="U5" s="306">
        <f t="shared" si="3"/>
        <v>1.8774157923799006E-2</v>
      </c>
    </row>
    <row r="6" spans="1:21" s="20" customFormat="1">
      <c r="A6" s="485" t="str">
        <f t="shared" ca="1" si="0"/>
        <v>UFB-5 Tax Assessments</v>
      </c>
      <c r="B6" s="485">
        <f>ROW()</f>
        <v>6</v>
      </c>
      <c r="C6" s="485" t="str">
        <f>'Cover Page'!K6</f>
        <v>0606</v>
      </c>
      <c r="D6" s="485">
        <f>'Cover Page'!K4</f>
        <v>2022</v>
      </c>
      <c r="E6" s="485" t="s">
        <v>2022</v>
      </c>
      <c r="F6" s="485" t="s">
        <v>2129</v>
      </c>
      <c r="G6" s="485" t="s">
        <v>2132</v>
      </c>
      <c r="H6" s="499">
        <f t="shared" ca="1" si="1"/>
        <v>44690</v>
      </c>
      <c r="J6" s="94" t="s">
        <v>303</v>
      </c>
      <c r="K6" s="20" t="s">
        <v>104</v>
      </c>
      <c r="L6" s="736">
        <v>211</v>
      </c>
      <c r="M6" s="737">
        <f>12642200+3686500</f>
        <v>16328700</v>
      </c>
      <c r="N6" s="514">
        <f t="shared" si="2"/>
        <v>0.21682125097099303</v>
      </c>
      <c r="O6" s="513"/>
      <c r="P6" s="18"/>
      <c r="Q6" s="94" t="s">
        <v>105</v>
      </c>
      <c r="R6" s="20" t="s">
        <v>106</v>
      </c>
      <c r="S6" s="736">
        <v>28</v>
      </c>
      <c r="T6" s="735">
        <v>982400</v>
      </c>
      <c r="U6" s="306">
        <f t="shared" si="3"/>
        <v>0.13909300712172054</v>
      </c>
    </row>
    <row r="7" spans="1:21" s="20" customFormat="1">
      <c r="A7" s="485" t="str">
        <f t="shared" ca="1" si="0"/>
        <v>UFB-5 Tax Assessments</v>
      </c>
      <c r="B7" s="485">
        <f>ROW()</f>
        <v>7</v>
      </c>
      <c r="C7" s="485" t="str">
        <f>'Cover Page'!K6</f>
        <v>0606</v>
      </c>
      <c r="D7" s="485">
        <f>'Cover Page'!K4</f>
        <v>2022</v>
      </c>
      <c r="E7" s="485" t="s">
        <v>2022</v>
      </c>
      <c r="F7" s="485" t="s">
        <v>2129</v>
      </c>
      <c r="G7" s="485" t="s">
        <v>2133</v>
      </c>
      <c r="H7" s="499">
        <f t="shared" ca="1" si="1"/>
        <v>44690</v>
      </c>
      <c r="J7" s="94" t="s">
        <v>107</v>
      </c>
      <c r="K7" s="20" t="s">
        <v>108</v>
      </c>
      <c r="L7" s="734">
        <v>7</v>
      </c>
      <c r="M7" s="735">
        <v>2306900</v>
      </c>
      <c r="N7" s="514">
        <f t="shared" si="2"/>
        <v>3.0632257550508236E-2</v>
      </c>
      <c r="O7" s="513"/>
      <c r="P7" s="18"/>
      <c r="Q7" s="94" t="s">
        <v>109</v>
      </c>
      <c r="R7" s="20" t="s">
        <v>110</v>
      </c>
      <c r="S7" s="734">
        <v>18</v>
      </c>
      <c r="T7" s="735">
        <v>3209400</v>
      </c>
      <c r="U7" s="306">
        <f t="shared" si="3"/>
        <v>0.45440258250860127</v>
      </c>
    </row>
    <row r="8" spans="1:21" s="20" customFormat="1">
      <c r="A8" s="485" t="str">
        <f t="shared" ca="1" si="0"/>
        <v>UFB-5 Tax Assessments</v>
      </c>
      <c r="B8" s="485">
        <f>ROW()</f>
        <v>8</v>
      </c>
      <c r="C8" s="485" t="str">
        <f>'Cover Page'!K6</f>
        <v>0606</v>
      </c>
      <c r="D8" s="485">
        <f>'Cover Page'!K4</f>
        <v>2022</v>
      </c>
      <c r="E8" s="485" t="s">
        <v>2022</v>
      </c>
      <c r="F8" s="485" t="s">
        <v>2129</v>
      </c>
      <c r="G8" s="485" t="s">
        <v>2134</v>
      </c>
      <c r="H8" s="499">
        <f t="shared" ca="1" si="1"/>
        <v>44690</v>
      </c>
      <c r="J8" s="94" t="s">
        <v>111</v>
      </c>
      <c r="K8" s="14" t="s">
        <v>112</v>
      </c>
      <c r="L8" s="508"/>
      <c r="M8" s="509"/>
      <c r="N8" s="514">
        <f t="shared" si="2"/>
        <v>0</v>
      </c>
      <c r="O8" s="513"/>
      <c r="P8" s="18"/>
      <c r="Q8" s="94" t="s">
        <v>113</v>
      </c>
      <c r="R8" s="14" t="s">
        <v>304</v>
      </c>
      <c r="S8" s="734">
        <v>3</v>
      </c>
      <c r="T8" s="735">
        <v>135500</v>
      </c>
      <c r="U8" s="306">
        <f t="shared" si="3"/>
        <v>1.9184754137818744E-2</v>
      </c>
    </row>
    <row r="9" spans="1:21" s="20" customFormat="1">
      <c r="A9" s="485" t="str">
        <f ca="1">MID(CELL("filename",A9),FIND("]",CELL("filename",A9))+1,256)</f>
        <v>UFB-5 Tax Assessments</v>
      </c>
      <c r="B9" s="485">
        <f>ROW()</f>
        <v>9</v>
      </c>
      <c r="C9" s="485" t="str">
        <f>'Cover Page'!K6</f>
        <v>0606</v>
      </c>
      <c r="D9" s="485">
        <f>'Cover Page'!K4</f>
        <v>2022</v>
      </c>
      <c r="E9" s="485" t="s">
        <v>2022</v>
      </c>
      <c r="F9" s="485" t="s">
        <v>2129</v>
      </c>
      <c r="G9" s="485" t="s">
        <v>2135</v>
      </c>
      <c r="H9" s="499">
        <f t="shared" ca="1" si="1"/>
        <v>44690</v>
      </c>
      <c r="J9" s="94" t="s">
        <v>114</v>
      </c>
      <c r="K9" s="14" t="s">
        <v>115</v>
      </c>
      <c r="L9" s="508"/>
      <c r="M9" s="509"/>
      <c r="N9" s="514">
        <f t="shared" si="2"/>
        <v>0</v>
      </c>
      <c r="O9" s="513"/>
      <c r="P9" s="18"/>
      <c r="Q9" s="94" t="s">
        <v>116</v>
      </c>
      <c r="R9" s="14" t="s">
        <v>117</v>
      </c>
      <c r="S9" s="734">
        <v>11</v>
      </c>
      <c r="T9" s="735">
        <v>676500</v>
      </c>
      <c r="U9" s="306">
        <f t="shared" si="3"/>
        <v>9.5782185787707599E-2</v>
      </c>
    </row>
    <row r="10" spans="1:21" s="20" customFormat="1">
      <c r="A10" s="485" t="str">
        <f ca="1">MID(CELL("filename",A10),FIND("]",CELL("filename",A10))+1,256)</f>
        <v>UFB-5 Tax Assessments</v>
      </c>
      <c r="B10" s="485">
        <f>ROW()</f>
        <v>10</v>
      </c>
      <c r="C10" s="485" t="str">
        <f>'Cover Page'!K6</f>
        <v>0606</v>
      </c>
      <c r="D10" s="485">
        <f>'Cover Page'!K4</f>
        <v>2022</v>
      </c>
      <c r="E10" s="485" t="s">
        <v>2022</v>
      </c>
      <c r="F10" s="485" t="s">
        <v>2129</v>
      </c>
      <c r="G10" s="485" t="s">
        <v>2136</v>
      </c>
      <c r="H10" s="499">
        <f t="shared" ca="1" si="1"/>
        <v>44690</v>
      </c>
      <c r="J10" s="94" t="s">
        <v>301</v>
      </c>
      <c r="K10" s="14" t="s">
        <v>300</v>
      </c>
      <c r="L10" s="508"/>
      <c r="M10" s="509"/>
      <c r="N10" s="514">
        <f t="shared" si="2"/>
        <v>0</v>
      </c>
      <c r="O10" s="513"/>
      <c r="P10" s="18"/>
      <c r="Q10" s="94"/>
      <c r="R10" s="14"/>
      <c r="S10" s="14"/>
      <c r="T10" s="263"/>
      <c r="U10" s="95"/>
    </row>
    <row r="11" spans="1:21" s="20" customFormat="1" ht="13.5" thickBot="1">
      <c r="A11" s="485" t="str">
        <f ca="1">MID(CELL("filename",A11),FIND("]",CELL("filename",A11))+1,256)</f>
        <v>UFB-5 Tax Assessments</v>
      </c>
      <c r="B11" s="485">
        <f>ROW()</f>
        <v>11</v>
      </c>
      <c r="C11" s="485" t="str">
        <f>'Cover Page'!K6</f>
        <v>0606</v>
      </c>
      <c r="D11" s="485">
        <f>'Cover Page'!K4</f>
        <v>2022</v>
      </c>
      <c r="E11" s="485" t="s">
        <v>2022</v>
      </c>
      <c r="F11" s="485" t="s">
        <v>2129</v>
      </c>
      <c r="G11" s="485" t="s">
        <v>2137</v>
      </c>
      <c r="H11" s="499">
        <f t="shared" ca="1" si="1"/>
        <v>44690</v>
      </c>
      <c r="J11" s="94" t="s">
        <v>302</v>
      </c>
      <c r="K11" s="14" t="s">
        <v>118</v>
      </c>
      <c r="L11" s="508"/>
      <c r="M11" s="509"/>
      <c r="N11" s="514">
        <f t="shared" si="2"/>
        <v>0</v>
      </c>
      <c r="O11" s="513"/>
      <c r="P11" s="18"/>
      <c r="Q11" s="94"/>
      <c r="R11" s="14"/>
      <c r="S11" s="14"/>
      <c r="T11" s="263"/>
      <c r="U11" s="95"/>
    </row>
    <row r="12" spans="1:21" s="20" customFormat="1" ht="14.25" thickTop="1" thickBot="1">
      <c r="A12" s="485" t="str">
        <f t="shared" ca="1" si="0"/>
        <v>UFB-5 Tax Assessments</v>
      </c>
      <c r="B12" s="485">
        <f>ROW()</f>
        <v>12</v>
      </c>
      <c r="C12" s="485" t="str">
        <f>'Cover Page'!K6</f>
        <v>0606</v>
      </c>
      <c r="D12" s="485">
        <f>'Cover Page'!K4</f>
        <v>2022</v>
      </c>
      <c r="E12" s="485" t="s">
        <v>2022</v>
      </c>
      <c r="F12" s="485" t="s">
        <v>2129</v>
      </c>
      <c r="G12" s="485" t="s">
        <v>2138</v>
      </c>
      <c r="H12" s="499">
        <f t="shared" ca="1" si="1"/>
        <v>44690</v>
      </c>
      <c r="J12" s="96"/>
      <c r="K12" s="29" t="s">
        <v>97</v>
      </c>
      <c r="L12" s="308">
        <f>SUM(L4:L11)</f>
        <v>620</v>
      </c>
      <c r="M12" s="309">
        <f>SUM(M4:M11)</f>
        <v>75309500</v>
      </c>
      <c r="N12" s="307">
        <f>SUM(N4:N11)</f>
        <v>1</v>
      </c>
      <c r="O12" s="114"/>
      <c r="P12" s="18"/>
      <c r="Q12" s="91"/>
      <c r="R12" s="29" t="s">
        <v>97</v>
      </c>
      <c r="S12" s="308">
        <f>SUM(S4:S9)</f>
        <v>65</v>
      </c>
      <c r="T12" s="309">
        <f>SUM(T4:T9)</f>
        <v>7062900</v>
      </c>
      <c r="U12" s="307">
        <f>SUM(U4:U9)</f>
        <v>0.99999999999999989</v>
      </c>
    </row>
    <row r="13" spans="1:21" s="20" customFormat="1" ht="13.5" thickTop="1">
      <c r="A13" s="485" t="str">
        <f t="shared" ca="1" si="0"/>
        <v>UFB-5 Tax Assessments</v>
      </c>
      <c r="B13" s="485">
        <f>ROW()</f>
        <v>13</v>
      </c>
      <c r="C13" s="485" t="str">
        <f>'Cover Page'!K6</f>
        <v>0606</v>
      </c>
      <c r="D13" s="485">
        <f>'Cover Page'!K4</f>
        <v>2022</v>
      </c>
      <c r="E13" s="485" t="s">
        <v>2022</v>
      </c>
      <c r="F13" s="485" t="s">
        <v>2129</v>
      </c>
      <c r="G13" s="485"/>
      <c r="H13" s="499">
        <f t="shared" ca="1" si="1"/>
        <v>44690</v>
      </c>
      <c r="J13" s="26"/>
      <c r="O13" s="114"/>
      <c r="P13" s="18"/>
      <c r="Q13" s="96"/>
      <c r="U13" s="323"/>
    </row>
    <row r="14" spans="1:21" s="20" customFormat="1" ht="13.5" thickBot="1">
      <c r="A14" s="485" t="str">
        <f t="shared" ca="1" si="0"/>
        <v>UFB-5 Tax Assessments</v>
      </c>
      <c r="B14" s="485">
        <f>ROW()</f>
        <v>14</v>
      </c>
      <c r="C14" s="485" t="str">
        <f>'Cover Page'!K6</f>
        <v>0606</v>
      </c>
      <c r="D14" s="485">
        <f>'Cover Page'!K4</f>
        <v>2022</v>
      </c>
      <c r="E14" s="485" t="s">
        <v>2022</v>
      </c>
      <c r="F14" s="485" t="s">
        <v>2129</v>
      </c>
      <c r="G14" s="485" t="s">
        <v>2139</v>
      </c>
      <c r="H14" s="499">
        <f t="shared" ca="1" si="1"/>
        <v>44690</v>
      </c>
      <c r="J14" s="91"/>
      <c r="K14" s="474" t="s">
        <v>119</v>
      </c>
      <c r="L14" s="475"/>
      <c r="M14" s="477">
        <v>1.0737000000000001</v>
      </c>
      <c r="N14" s="14"/>
      <c r="O14" s="114"/>
      <c r="P14" s="18"/>
      <c r="Q14" s="91"/>
      <c r="R14" s="14"/>
      <c r="S14" s="14"/>
      <c r="T14" s="14"/>
      <c r="U14" s="114"/>
    </row>
    <row r="15" spans="1:21" s="20" customFormat="1" ht="14.25" thickTop="1" thickBot="1">
      <c r="A15" s="485" t="str">
        <f t="shared" ca="1" si="0"/>
        <v>UFB-5 Tax Assessments</v>
      </c>
      <c r="B15" s="485">
        <f>ROW()</f>
        <v>15</v>
      </c>
      <c r="C15" s="485" t="str">
        <f>'Cover Page'!K6</f>
        <v>0606</v>
      </c>
      <c r="D15" s="485">
        <f>'Cover Page'!K4</f>
        <v>2022</v>
      </c>
      <c r="E15" s="485" t="s">
        <v>2022</v>
      </c>
      <c r="F15" s="485" t="s">
        <v>2129</v>
      </c>
      <c r="G15" s="485" t="s">
        <v>2140</v>
      </c>
      <c r="H15" s="499">
        <f t="shared" ca="1" si="1"/>
        <v>44690</v>
      </c>
      <c r="J15" s="91"/>
      <c r="K15" s="474" t="s">
        <v>120</v>
      </c>
      <c r="L15" s="476"/>
      <c r="M15" s="478">
        <f>IF(M12&gt;0,M12/M14,0)</f>
        <v>70140169.507311165</v>
      </c>
      <c r="N15" s="14"/>
      <c r="O15" s="114"/>
      <c r="P15" s="18"/>
      <c r="Q15" s="91"/>
      <c r="R15" s="8" t="s">
        <v>268</v>
      </c>
      <c r="S15" s="14"/>
      <c r="T15" s="14"/>
      <c r="U15" s="12"/>
    </row>
    <row r="16" spans="1:21" s="20" customFormat="1" ht="13.5" thickTop="1">
      <c r="A16" s="485" t="str">
        <f t="shared" ca="1" si="0"/>
        <v>UFB-5 Tax Assessments</v>
      </c>
      <c r="B16" s="485">
        <f>ROW()</f>
        <v>16</v>
      </c>
      <c r="C16" s="485" t="str">
        <f>'Cover Page'!K6</f>
        <v>0606</v>
      </c>
      <c r="D16" s="485">
        <f>'Cover Page'!K4</f>
        <v>2022</v>
      </c>
      <c r="E16" s="485" t="s">
        <v>2022</v>
      </c>
      <c r="F16" s="485" t="s">
        <v>2129</v>
      </c>
      <c r="G16" s="485" t="s">
        <v>2146</v>
      </c>
      <c r="H16" s="499">
        <f>'Cover Page'!M38</f>
        <v>0</v>
      </c>
      <c r="J16" s="91"/>
      <c r="N16" s="14"/>
      <c r="O16" s="114"/>
      <c r="P16" s="18"/>
      <c r="Q16" s="91"/>
      <c r="R16" s="20" t="s">
        <v>254</v>
      </c>
      <c r="S16" s="667">
        <f>T12/M12</f>
        <v>9.3784980646531985E-2</v>
      </c>
      <c r="T16" s="14"/>
      <c r="U16" s="12"/>
    </row>
    <row r="17" spans="1:21" s="20" customFormat="1" ht="13.5" thickBot="1">
      <c r="A17" s="485" t="str">
        <f t="shared" ca="1" si="0"/>
        <v>UFB-5 Tax Assessments</v>
      </c>
      <c r="B17" s="485">
        <f>ROW()</f>
        <v>17</v>
      </c>
      <c r="C17" s="485" t="str">
        <f>'Cover Page'!K6</f>
        <v>0606</v>
      </c>
      <c r="D17" s="485">
        <f>'Cover Page'!K4</f>
        <v>2022</v>
      </c>
      <c r="E17" s="485" t="s">
        <v>2022</v>
      </c>
      <c r="F17" s="485" t="s">
        <v>2129</v>
      </c>
      <c r="G17" s="485" t="s">
        <v>2141</v>
      </c>
      <c r="H17" s="499">
        <f>'Cover Page'!M38</f>
        <v>0</v>
      </c>
      <c r="J17" s="94"/>
      <c r="K17" s="479" t="str">
        <f>"        Total # of property tax appeals filed in "&amp;'Cover Page'!K4-1</f>
        <v xml:space="preserve">        Total # of property tax appeals filed in 2021</v>
      </c>
      <c r="L17" s="482"/>
      <c r="M17" s="483" t="s">
        <v>123</v>
      </c>
      <c r="N17" s="628">
        <v>0</v>
      </c>
      <c r="O17" s="515"/>
      <c r="P17" s="18"/>
      <c r="Q17" s="91"/>
      <c r="T17" s="93"/>
      <c r="U17" s="12"/>
    </row>
    <row r="18" spans="1:21" s="20" customFormat="1" ht="14.25" thickTop="1" thickBot="1">
      <c r="A18" s="485" t="str">
        <f t="shared" ca="1" si="0"/>
        <v>UFB-5 Tax Assessments</v>
      </c>
      <c r="B18" s="485">
        <f>ROW()</f>
        <v>18</v>
      </c>
      <c r="C18" s="485" t="str">
        <f>'Cover Page'!K6</f>
        <v>0606</v>
      </c>
      <c r="D18" s="485">
        <f>'Cover Page'!K4</f>
        <v>2022</v>
      </c>
      <c r="E18" s="485" t="s">
        <v>2022</v>
      </c>
      <c r="F18" s="485" t="s">
        <v>2129</v>
      </c>
      <c r="G18" s="485" t="s">
        <v>2142</v>
      </c>
      <c r="H18" s="499">
        <f>'Cover Page'!M38</f>
        <v>0</v>
      </c>
      <c r="J18" s="94"/>
      <c r="L18" s="97"/>
      <c r="M18" s="483" t="s">
        <v>122</v>
      </c>
      <c r="N18" s="629">
        <v>0</v>
      </c>
      <c r="O18" s="515"/>
      <c r="P18" s="18"/>
      <c r="Q18" s="91"/>
      <c r="S18" s="305"/>
      <c r="T18" s="97"/>
      <c r="U18" s="12"/>
    </row>
    <row r="19" spans="1:21" s="20" customFormat="1" ht="14.25" thickTop="1" thickBot="1">
      <c r="A19" s="485" t="str">
        <f t="shared" ca="1" si="0"/>
        <v>UFB-5 Tax Assessments</v>
      </c>
      <c r="B19" s="485">
        <f>ROW()</f>
        <v>19</v>
      </c>
      <c r="C19" s="485" t="str">
        <f>'Cover Page'!K6</f>
        <v>0606</v>
      </c>
      <c r="D19" s="485">
        <f>'Cover Page'!K4</f>
        <v>2022</v>
      </c>
      <c r="E19" s="485" t="s">
        <v>2022</v>
      </c>
      <c r="F19" s="485" t="s">
        <v>2129</v>
      </c>
      <c r="G19" s="485" t="s">
        <v>2143</v>
      </c>
      <c r="H19" s="499">
        <f>'Cover Page'!M38</f>
        <v>0</v>
      </c>
      <c r="J19" s="91"/>
      <c r="K19" s="479" t="str">
        <f>"Number of "&amp;'Cover Page'!K4-1&amp;" County Tax Board decisions appealed to Tax Court"</f>
        <v>Number of 2021 County Tax Board decisions appealed to Tax Court</v>
      </c>
      <c r="L19" s="480"/>
      <c r="M19" s="481"/>
      <c r="N19" s="628">
        <v>0</v>
      </c>
      <c r="O19" s="516"/>
      <c r="P19" s="31"/>
      <c r="Q19" s="91"/>
      <c r="R19" s="8"/>
      <c r="S19" s="90"/>
      <c r="T19" s="90"/>
      <c r="U19" s="12"/>
    </row>
    <row r="20" spans="1:21" s="20" customFormat="1" ht="14.25" thickTop="1" thickBot="1">
      <c r="A20" s="485" t="str">
        <f t="shared" ca="1" si="0"/>
        <v>UFB-5 Tax Assessments</v>
      </c>
      <c r="B20" s="485">
        <f>ROW()</f>
        <v>20</v>
      </c>
      <c r="C20" s="485" t="str">
        <f>'Cover Page'!K6</f>
        <v>0606</v>
      </c>
      <c r="D20" s="485">
        <f>'Cover Page'!K4</f>
        <v>2022</v>
      </c>
      <c r="E20" s="485" t="s">
        <v>2022</v>
      </c>
      <c r="F20" s="485" t="s">
        <v>2129</v>
      </c>
      <c r="G20" s="485" t="s">
        <v>2144</v>
      </c>
      <c r="H20" s="499">
        <f>'Cover Page'!M38</f>
        <v>0</v>
      </c>
      <c r="J20" s="91"/>
      <c r="K20" s="479" t="s">
        <v>2272</v>
      </c>
      <c r="L20" s="480"/>
      <c r="M20" s="481"/>
      <c r="N20" s="628">
        <v>0</v>
      </c>
      <c r="O20" s="516"/>
      <c r="P20" s="31"/>
      <c r="Q20" s="91"/>
      <c r="R20" s="8"/>
      <c r="S20" s="90"/>
      <c r="T20" s="90"/>
      <c r="U20" s="12"/>
    </row>
    <row r="21" spans="1:21" s="20" customFormat="1" ht="13.5" thickTop="1">
      <c r="A21" s="485" t="str">
        <f t="shared" ca="1" si="0"/>
        <v>UFB-5 Tax Assessments</v>
      </c>
      <c r="B21" s="485">
        <f>ROW()</f>
        <v>21</v>
      </c>
      <c r="C21" s="485" t="str">
        <f>'Cover Page'!K6</f>
        <v>0606</v>
      </c>
      <c r="D21" s="485">
        <f>'Cover Page'!K4</f>
        <v>2022</v>
      </c>
      <c r="E21" s="485" t="s">
        <v>2022</v>
      </c>
      <c r="F21" s="485" t="s">
        <v>2129</v>
      </c>
      <c r="G21" s="485"/>
      <c r="H21" s="499">
        <f>'Cover Page'!M38</f>
        <v>0</v>
      </c>
      <c r="J21" s="91"/>
      <c r="O21" s="516"/>
      <c r="P21" s="31"/>
      <c r="Q21" s="91"/>
      <c r="R21" s="8"/>
      <c r="S21" s="90"/>
      <c r="T21" s="90"/>
      <c r="U21" s="12"/>
    </row>
    <row r="22" spans="1:21" s="20" customFormat="1" ht="13.5" thickBot="1">
      <c r="A22" s="485" t="str">
        <f t="shared" ca="1" si="0"/>
        <v>UFB-5 Tax Assessments</v>
      </c>
      <c r="B22" s="485">
        <f>ROW()</f>
        <v>22</v>
      </c>
      <c r="C22" s="485" t="str">
        <f>'Cover Page'!K6</f>
        <v>0606</v>
      </c>
      <c r="D22" s="485">
        <f>'Cover Page'!K4</f>
        <v>2022</v>
      </c>
      <c r="E22" s="485" t="s">
        <v>2022</v>
      </c>
      <c r="F22" s="485" t="s">
        <v>2129</v>
      </c>
      <c r="G22" s="485" t="s">
        <v>2145</v>
      </c>
      <c r="H22" s="499">
        <f>'Cover Page'!M38</f>
        <v>0</v>
      </c>
      <c r="J22" s="91"/>
      <c r="K22" s="479" t="str">
        <f>"Amount paid out by municipality for tax appeals in "&amp;'Cover Page'!K4-1</f>
        <v>Amount paid out by municipality for tax appeals in 2021</v>
      </c>
      <c r="L22" s="480"/>
      <c r="M22" s="481"/>
      <c r="N22" s="250">
        <v>0</v>
      </c>
      <c r="O22" s="516"/>
      <c r="P22" s="31"/>
      <c r="Q22" s="91"/>
      <c r="R22" s="8"/>
      <c r="S22" s="90"/>
      <c r="T22" s="90"/>
      <c r="U22" s="12"/>
    </row>
    <row r="23" spans="1:21" s="20" customFormat="1" ht="13.5" thickTop="1">
      <c r="A23" s="485" t="str">
        <f t="shared" ca="1" si="0"/>
        <v>UFB-5 Tax Assessments</v>
      </c>
      <c r="B23" s="485">
        <f>ROW()</f>
        <v>23</v>
      </c>
      <c r="C23" s="485" t="str">
        <f>'Cover Page'!K6</f>
        <v>0606</v>
      </c>
      <c r="D23" s="485">
        <f>'Cover Page'!K4</f>
        <v>2022</v>
      </c>
      <c r="E23" s="485" t="s">
        <v>2022</v>
      </c>
      <c r="F23" s="485" t="s">
        <v>2129</v>
      </c>
      <c r="G23" s="485"/>
      <c r="H23" s="499">
        <f>'Cover Page'!M38</f>
        <v>0</v>
      </c>
      <c r="J23" s="91"/>
      <c r="O23" s="516"/>
      <c r="P23" s="31"/>
      <c r="Q23" s="612"/>
      <c r="R23" s="613"/>
      <c r="S23" s="614"/>
      <c r="T23" s="614"/>
      <c r="U23" s="40"/>
    </row>
    <row r="24" spans="1:21">
      <c r="A24" s="485" t="str">
        <f t="shared" ca="1" si="0"/>
        <v>UFB-5 Tax Assessments</v>
      </c>
      <c r="B24" s="485">
        <f>ROW()</f>
        <v>24</v>
      </c>
      <c r="C24" s="485" t="str">
        <f>'Cover Page'!K6</f>
        <v>0606</v>
      </c>
      <c r="D24" s="485">
        <f>'Cover Page'!K4</f>
        <v>2022</v>
      </c>
      <c r="E24" s="485" t="s">
        <v>2022</v>
      </c>
      <c r="F24" s="485" t="s">
        <v>2224</v>
      </c>
      <c r="G24" s="485"/>
      <c r="H24" s="499">
        <f>'Cover Page'!M38</f>
        <v>0</v>
      </c>
      <c r="J24" s="503"/>
      <c r="K24" s="484"/>
      <c r="L24" s="504"/>
      <c r="M24" s="504"/>
      <c r="N24" s="484"/>
      <c r="O24" s="484"/>
      <c r="P24" s="484"/>
      <c r="Q24" s="505"/>
      <c r="R24" s="12"/>
    </row>
    <row r="25" spans="1:21">
      <c r="A25" s="485" t="str">
        <f t="shared" ca="1" si="0"/>
        <v>UFB-5 Tax Assessments</v>
      </c>
      <c r="B25" s="485">
        <f>ROW()</f>
        <v>25</v>
      </c>
      <c r="C25" s="485" t="str">
        <f>'Cover Page'!K6</f>
        <v>0606</v>
      </c>
      <c r="D25" s="485">
        <f>'Cover Page'!K4</f>
        <v>2022</v>
      </c>
      <c r="E25" s="485" t="s">
        <v>2022</v>
      </c>
      <c r="F25" s="485" t="s">
        <v>2224</v>
      </c>
      <c r="G25" s="485"/>
      <c r="H25" s="499">
        <f>'Cover Page'!M38</f>
        <v>0</v>
      </c>
      <c r="J25" s="102"/>
      <c r="K25" s="800" t="s">
        <v>125</v>
      </c>
      <c r="L25" s="800"/>
      <c r="M25" s="800"/>
      <c r="N25" s="800"/>
      <c r="O25" s="800"/>
      <c r="P25" s="20"/>
      <c r="Q25" s="505"/>
      <c r="R25" s="12"/>
    </row>
    <row r="26" spans="1:21">
      <c r="A26" s="485" t="str">
        <f t="shared" ca="1" si="0"/>
        <v>UFB-5 Tax Assessments</v>
      </c>
      <c r="B26" s="485">
        <f>ROW()</f>
        <v>26</v>
      </c>
      <c r="C26" s="485" t="str">
        <f>'Cover Page'!K6</f>
        <v>0606</v>
      </c>
      <c r="D26" s="485">
        <f>'Cover Page'!K4</f>
        <v>2022</v>
      </c>
      <c r="E26" s="485" t="s">
        <v>2022</v>
      </c>
      <c r="F26" s="485" t="s">
        <v>2224</v>
      </c>
      <c r="G26" s="485"/>
      <c r="H26" s="499">
        <f>'Cover Page'!M38</f>
        <v>0</v>
      </c>
      <c r="J26" s="91"/>
      <c r="K26" s="14"/>
      <c r="L26" s="92" t="s">
        <v>211</v>
      </c>
      <c r="M26" s="106" t="s">
        <v>129</v>
      </c>
      <c r="N26" s="14"/>
      <c r="O26" s="802" t="s">
        <v>263</v>
      </c>
      <c r="P26" s="802"/>
      <c r="Q26" s="802"/>
      <c r="R26" s="802"/>
    </row>
    <row r="27" spans="1:21">
      <c r="A27" s="485" t="str">
        <f t="shared" ca="1" si="0"/>
        <v>UFB-5 Tax Assessments</v>
      </c>
      <c r="B27" s="485">
        <f>ROW()</f>
        <v>27</v>
      </c>
      <c r="C27" s="485" t="str">
        <f>'Cover Page'!K6</f>
        <v>0606</v>
      </c>
      <c r="D27" s="485">
        <f>'Cover Page'!K4</f>
        <v>2022</v>
      </c>
      <c r="E27" s="485" t="s">
        <v>2022</v>
      </c>
      <c r="F27" s="485" t="s">
        <v>2224</v>
      </c>
      <c r="G27" s="485"/>
      <c r="H27" s="499">
        <f>'Cover Page'!M38</f>
        <v>0</v>
      </c>
      <c r="J27" s="108"/>
      <c r="K27" s="97"/>
      <c r="L27" s="92" t="s">
        <v>264</v>
      </c>
      <c r="M27" s="106" t="s">
        <v>133</v>
      </c>
      <c r="N27" s="93" t="s">
        <v>96</v>
      </c>
      <c r="O27" s="801" t="str">
        <f>'Cover Page'!K4-1&amp;" Total Tax Rate"</f>
        <v>2021 Total Tax Rate</v>
      </c>
      <c r="P27" s="801"/>
      <c r="Q27" s="801"/>
      <c r="R27" s="801"/>
    </row>
    <row r="28" spans="1:21">
      <c r="A28" s="485" t="str">
        <f t="shared" ca="1" si="0"/>
        <v>UFB-5 Tax Assessments</v>
      </c>
      <c r="B28" s="485">
        <f>ROW()</f>
        <v>28</v>
      </c>
      <c r="C28" s="485" t="str">
        <f>'Cover Page'!K6</f>
        <v>0606</v>
      </c>
      <c r="D28" s="485">
        <f>'Cover Page'!K4</f>
        <v>2022</v>
      </c>
      <c r="E28" s="485" t="s">
        <v>2022</v>
      </c>
      <c r="F28" s="485" t="s">
        <v>2224</v>
      </c>
      <c r="G28" s="485" t="s">
        <v>2216</v>
      </c>
      <c r="H28" s="499">
        <f>'Cover Page'!M38</f>
        <v>0</v>
      </c>
      <c r="J28" s="108" t="s">
        <v>298</v>
      </c>
      <c r="K28" s="109" t="s">
        <v>299</v>
      </c>
      <c r="L28" s="506"/>
      <c r="M28" s="507"/>
      <c r="N28" s="507"/>
      <c r="O28" s="794"/>
      <c r="P28" s="795"/>
      <c r="Q28" s="795"/>
      <c r="R28" s="796"/>
    </row>
    <row r="29" spans="1:21">
      <c r="A29" s="485" t="str">
        <f t="shared" ca="1" si="0"/>
        <v>UFB-5 Tax Assessments</v>
      </c>
      <c r="B29" s="485">
        <f>ROW()</f>
        <v>29</v>
      </c>
      <c r="C29" s="485" t="str">
        <f>'Cover Page'!K6</f>
        <v>0606</v>
      </c>
      <c r="D29" s="485">
        <f>'Cover Page'!K4</f>
        <v>2022</v>
      </c>
      <c r="E29" s="485" t="s">
        <v>2022</v>
      </c>
      <c r="F29" s="485" t="s">
        <v>2224</v>
      </c>
      <c r="G29" s="485" t="s">
        <v>2217</v>
      </c>
      <c r="H29" s="499">
        <f>'Cover Page'!M38</f>
        <v>0</v>
      </c>
      <c r="J29" s="103" t="s">
        <v>137</v>
      </c>
      <c r="K29" s="109" t="s">
        <v>138</v>
      </c>
      <c r="L29" s="506"/>
      <c r="M29" s="507"/>
      <c r="N29" s="507"/>
      <c r="O29" s="794"/>
      <c r="P29" s="795"/>
      <c r="Q29" s="795"/>
      <c r="R29" s="796"/>
    </row>
    <row r="30" spans="1:21">
      <c r="A30" s="485" t="str">
        <f t="shared" ca="1" si="0"/>
        <v>UFB-5 Tax Assessments</v>
      </c>
      <c r="B30" s="485">
        <f>ROW()</f>
        <v>30</v>
      </c>
      <c r="C30" s="485" t="str">
        <f>'Cover Page'!K6</f>
        <v>0606</v>
      </c>
      <c r="D30" s="485">
        <f>'Cover Page'!K4</f>
        <v>2022</v>
      </c>
      <c r="E30" s="485" t="s">
        <v>2022</v>
      </c>
      <c r="F30" s="485" t="s">
        <v>2224</v>
      </c>
      <c r="G30" s="485" t="s">
        <v>2218</v>
      </c>
      <c r="H30" s="499">
        <f>'Cover Page'!M38</f>
        <v>0</v>
      </c>
      <c r="J30" s="103" t="s">
        <v>139</v>
      </c>
      <c r="K30" s="112" t="s">
        <v>140</v>
      </c>
      <c r="L30" s="508"/>
      <c r="M30" s="509"/>
      <c r="N30" s="509"/>
      <c r="O30" s="794"/>
      <c r="P30" s="795"/>
      <c r="Q30" s="795"/>
      <c r="R30" s="796"/>
    </row>
    <row r="31" spans="1:21">
      <c r="A31" s="485" t="str">
        <f t="shared" ca="1" si="0"/>
        <v>UFB-5 Tax Assessments</v>
      </c>
      <c r="B31" s="485">
        <f>ROW()</f>
        <v>31</v>
      </c>
      <c r="C31" s="485" t="str">
        <f>'Cover Page'!K6</f>
        <v>0606</v>
      </c>
      <c r="D31" s="485">
        <f>'Cover Page'!K4</f>
        <v>2022</v>
      </c>
      <c r="E31" s="485" t="s">
        <v>2022</v>
      </c>
      <c r="F31" s="485" t="s">
        <v>2224</v>
      </c>
      <c r="G31" s="485" t="s">
        <v>2219</v>
      </c>
      <c r="H31" s="499">
        <f>'Cover Page'!M38</f>
        <v>0</v>
      </c>
      <c r="J31" s="108" t="s">
        <v>141</v>
      </c>
      <c r="K31" s="113" t="s">
        <v>142</v>
      </c>
      <c r="L31" s="506"/>
      <c r="M31" s="507"/>
      <c r="N31" s="507"/>
      <c r="O31" s="794"/>
      <c r="P31" s="795"/>
      <c r="Q31" s="795"/>
      <c r="R31" s="796"/>
    </row>
    <row r="32" spans="1:21">
      <c r="A32" s="485" t="str">
        <f t="shared" ca="1" si="0"/>
        <v>UFB-5 Tax Assessments</v>
      </c>
      <c r="B32" s="485">
        <f>ROW()</f>
        <v>32</v>
      </c>
      <c r="C32" s="485" t="str">
        <f>'Cover Page'!K6</f>
        <v>0606</v>
      </c>
      <c r="D32" s="485">
        <f>'Cover Page'!K4</f>
        <v>2022</v>
      </c>
      <c r="E32" s="485" t="s">
        <v>2022</v>
      </c>
      <c r="F32" s="485" t="s">
        <v>2224</v>
      </c>
      <c r="G32" s="485" t="s">
        <v>2220</v>
      </c>
      <c r="H32" s="499">
        <f>'Cover Page'!M38</f>
        <v>0</v>
      </c>
      <c r="J32" s="108" t="s">
        <v>143</v>
      </c>
      <c r="K32" s="113" t="s">
        <v>144</v>
      </c>
      <c r="L32" s="506"/>
      <c r="M32" s="507"/>
      <c r="N32" s="507"/>
      <c r="O32" s="794"/>
      <c r="P32" s="795"/>
      <c r="Q32" s="795"/>
      <c r="R32" s="796"/>
    </row>
    <row r="33" spans="1:21">
      <c r="A33" s="485" t="str">
        <f t="shared" ca="1" si="0"/>
        <v>UFB-5 Tax Assessments</v>
      </c>
      <c r="B33" s="485">
        <f>ROW()</f>
        <v>33</v>
      </c>
      <c r="C33" s="485" t="str">
        <f>'Cover Page'!K6</f>
        <v>0606</v>
      </c>
      <c r="D33" s="485">
        <f>'Cover Page'!K4</f>
        <v>2022</v>
      </c>
      <c r="E33" s="485" t="s">
        <v>2022</v>
      </c>
      <c r="F33" s="485" t="s">
        <v>2224</v>
      </c>
      <c r="G33" s="485" t="s">
        <v>2221</v>
      </c>
      <c r="H33" s="499">
        <f>'Cover Page'!M38</f>
        <v>0</v>
      </c>
      <c r="J33" s="108" t="s">
        <v>145</v>
      </c>
      <c r="K33" s="112" t="s">
        <v>146</v>
      </c>
      <c r="L33" s="506"/>
      <c r="M33" s="507"/>
      <c r="N33" s="507"/>
      <c r="O33" s="794"/>
      <c r="P33" s="795"/>
      <c r="Q33" s="795"/>
      <c r="R33" s="796"/>
    </row>
    <row r="34" spans="1:21" ht="13.5" thickBot="1">
      <c r="A34" s="485" t="str">
        <f t="shared" ca="1" si="0"/>
        <v>UFB-5 Tax Assessments</v>
      </c>
      <c r="B34" s="485">
        <f>ROW()</f>
        <v>34</v>
      </c>
      <c r="C34" s="485" t="str">
        <f>'Cover Page'!K6</f>
        <v>0606</v>
      </c>
      <c r="D34" s="485">
        <f>'Cover Page'!K4</f>
        <v>2022</v>
      </c>
      <c r="E34" s="485" t="s">
        <v>2022</v>
      </c>
      <c r="F34" s="485" t="s">
        <v>2224</v>
      </c>
      <c r="G34" s="485" t="s">
        <v>2222</v>
      </c>
      <c r="H34" s="499">
        <f>'Cover Page'!M38</f>
        <v>0</v>
      </c>
      <c r="J34" s="108" t="s">
        <v>147</v>
      </c>
      <c r="K34" s="112" t="s">
        <v>148</v>
      </c>
      <c r="L34" s="506"/>
      <c r="M34" s="507"/>
      <c r="N34" s="507"/>
      <c r="O34" s="794"/>
      <c r="P34" s="795"/>
      <c r="Q34" s="795"/>
      <c r="R34" s="796"/>
    </row>
    <row r="35" spans="1:21" ht="13.5" thickTop="1">
      <c r="A35" s="485" t="str">
        <f t="shared" ca="1" si="0"/>
        <v>UFB-5 Tax Assessments</v>
      </c>
      <c r="B35" s="485">
        <f>ROW()</f>
        <v>35</v>
      </c>
      <c r="C35" s="485" t="str">
        <f>'Cover Page'!K6</f>
        <v>0606</v>
      </c>
      <c r="D35" s="485">
        <f>'Cover Page'!K4</f>
        <v>2022</v>
      </c>
      <c r="E35" s="485" t="s">
        <v>2022</v>
      </c>
      <c r="F35" s="485" t="s">
        <v>2224</v>
      </c>
      <c r="G35" s="485" t="s">
        <v>2223</v>
      </c>
      <c r="H35" s="499">
        <f>'Cover Page'!M38</f>
        <v>0</v>
      </c>
      <c r="J35" s="117"/>
      <c r="K35" s="24" t="s">
        <v>149</v>
      </c>
      <c r="L35" s="511">
        <f>SUM(L28:L34)</f>
        <v>0</v>
      </c>
      <c r="M35" s="512">
        <f>SUM(M28:M34)</f>
        <v>0</v>
      </c>
      <c r="N35" s="512">
        <f>SUM(N28:N34)</f>
        <v>0</v>
      </c>
      <c r="O35" s="797">
        <f>SUM(O28:O34)</f>
        <v>0</v>
      </c>
      <c r="P35" s="798"/>
      <c r="Q35" s="798"/>
      <c r="R35" s="799"/>
    </row>
    <row r="36" spans="1:21" ht="14.25">
      <c r="A36" s="485"/>
      <c r="B36" s="485"/>
      <c r="C36" s="485"/>
      <c r="D36" s="485"/>
      <c r="E36" s="485"/>
      <c r="F36" s="485"/>
      <c r="G36" s="485"/>
      <c r="H36" s="499"/>
      <c r="J36" s="786" t="s">
        <v>124</v>
      </c>
      <c r="K36" s="786"/>
      <c r="L36" s="786"/>
      <c r="M36" s="786"/>
      <c r="N36" s="786"/>
      <c r="O36" s="786"/>
      <c r="P36" s="786"/>
      <c r="Q36" s="786"/>
      <c r="R36" s="786"/>
      <c r="S36" s="786"/>
      <c r="T36" s="786"/>
      <c r="U36" s="786"/>
    </row>
  </sheetData>
  <sheetProtection algorithmName="SHA-512" hashValue="983DT3Lg3D2TMMF2864RrR4igbszSn4+S1HyzxcAAZTwDXR61csPtx8p8ozi7iDgd157o1dFhL+k7XKwlnsFQQ==" saltValue="Z1gy9+ARCZ56cpY7eOjknA==" spinCount="100000" sheet="1" objects="1" scenarios="1"/>
  <mergeCells count="15">
    <mergeCell ref="J1:U1"/>
    <mergeCell ref="J2:O2"/>
    <mergeCell ref="Q2:U2"/>
    <mergeCell ref="J36:U36"/>
    <mergeCell ref="O30:R30"/>
    <mergeCell ref="O31:R31"/>
    <mergeCell ref="O32:R32"/>
    <mergeCell ref="O33:R33"/>
    <mergeCell ref="O34:R34"/>
    <mergeCell ref="O35:R35"/>
    <mergeCell ref="K25:O25"/>
    <mergeCell ref="O28:R28"/>
    <mergeCell ref="O29:R29"/>
    <mergeCell ref="O27:R27"/>
    <mergeCell ref="O26:R26"/>
  </mergeCells>
  <printOptions horizontalCentered="1" verticalCentered="1"/>
  <pageMargins left="0.2" right="0.2" top="0.5" bottom="0.2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I39"/>
  <sheetViews>
    <sheetView topLeftCell="J1" zoomScaleNormal="100" workbookViewId="0">
      <selection activeCell="I1" sqref="A1:I1048576"/>
    </sheetView>
  </sheetViews>
  <sheetFormatPr defaultColWidth="10.5703125" defaultRowHeight="12.75"/>
  <cols>
    <col min="1" max="3" width="10.5703125" style="99" hidden="1" customWidth="1"/>
    <col min="4" max="4" width="10.5703125" style="517" hidden="1" customWidth="1"/>
    <col min="5" max="7" width="10.5703125" style="99" hidden="1" customWidth="1"/>
    <col min="8" max="8" width="9" style="502" hidden="1" customWidth="1"/>
    <col min="9" max="9" width="10.5703125" style="99" hidden="1" customWidth="1"/>
    <col min="10" max="10" width="0.85546875" style="99" customWidth="1"/>
    <col min="11" max="11" width="23.7109375" style="122" customWidth="1"/>
    <col min="12" max="12" width="12.7109375" style="99" customWidth="1"/>
    <col min="13" max="13" width="14" style="99" customWidth="1"/>
    <col min="14" max="14" width="14.140625" style="99" customWidth="1"/>
    <col min="15" max="15" width="16.85546875" style="99" customWidth="1"/>
    <col min="16" max="16" width="1" style="99" customWidth="1"/>
    <col min="17" max="17" width="21.42578125" style="99" customWidth="1"/>
    <col min="18" max="18" width="13.140625" style="99" customWidth="1"/>
    <col min="19" max="19" width="12.140625" style="99" customWidth="1"/>
    <col min="20" max="20" width="13.5703125" style="99" customWidth="1"/>
    <col min="21" max="21" width="16.140625" style="99" customWidth="1"/>
    <col min="22" max="22" width="0.85546875" style="99" customWidth="1"/>
    <col min="23" max="23" width="21.28515625" style="99" customWidth="1"/>
    <col min="24" max="24" width="14.28515625" style="99" customWidth="1"/>
    <col min="25" max="25" width="13" style="99" customWidth="1"/>
    <col min="26" max="26" width="13.7109375" style="99" customWidth="1"/>
    <col min="27" max="27" width="16.140625" style="99" customWidth="1"/>
    <col min="28" max="28" width="0.85546875" style="99" customWidth="1"/>
    <col min="29" max="29" width="21.140625" style="99" customWidth="1"/>
    <col min="30" max="30" width="16.5703125" style="99" customWidth="1"/>
    <col min="31" max="31" width="12.85546875" style="99" customWidth="1"/>
    <col min="32" max="33" width="16.140625" style="99" customWidth="1"/>
    <col min="34" max="34" width="10.5703125" style="99"/>
    <col min="35" max="35" width="10.5703125" style="99" hidden="1" customWidth="1"/>
    <col min="36" max="39" width="10.5703125" style="99"/>
    <col min="40" max="40" width="10.5703125" style="99" customWidth="1"/>
    <col min="41" max="16384" width="10.5703125" style="99"/>
  </cols>
  <sheetData>
    <row r="1" spans="1:33" ht="16.5" customHeight="1">
      <c r="A1" s="99" t="s">
        <v>3296</v>
      </c>
      <c r="B1" s="99">
        <v>1</v>
      </c>
      <c r="C1" s="517" t="str">
        <f>'Cover Page'!K$6</f>
        <v>0606</v>
      </c>
      <c r="D1" s="517">
        <f>'Cover Page'!K4</f>
        <v>2022</v>
      </c>
      <c r="E1" s="99" t="s">
        <v>2022</v>
      </c>
      <c r="F1" s="99" t="s">
        <v>2147</v>
      </c>
      <c r="H1" s="502">
        <v>42073</v>
      </c>
      <c r="J1" s="803"/>
      <c r="K1" s="803"/>
      <c r="L1" s="803"/>
      <c r="M1" s="803"/>
      <c r="N1" s="803"/>
      <c r="O1" s="803"/>
      <c r="P1" s="668"/>
      <c r="Q1" s="803" t="s">
        <v>0</v>
      </c>
      <c r="R1" s="803"/>
      <c r="S1" s="803"/>
      <c r="T1" s="803"/>
      <c r="U1" s="803"/>
      <c r="V1" s="803"/>
      <c r="W1" s="803"/>
      <c r="X1" s="803"/>
      <c r="Y1" s="803"/>
      <c r="Z1" s="803"/>
      <c r="AA1" s="803"/>
      <c r="AB1" s="803"/>
    </row>
    <row r="2" spans="1:33" ht="18.75">
      <c r="A2" s="99" t="s">
        <v>3296</v>
      </c>
      <c r="B2" s="99">
        <v>2</v>
      </c>
      <c r="C2" s="517" t="str">
        <f>'Cover Page'!K$6</f>
        <v>0606</v>
      </c>
      <c r="D2" s="517">
        <f>'Cover Page'!K4</f>
        <v>2022</v>
      </c>
      <c r="E2" s="99" t="s">
        <v>2022</v>
      </c>
      <c r="F2" s="99" t="s">
        <v>2147</v>
      </c>
      <c r="G2" s="99" t="s">
        <v>121</v>
      </c>
      <c r="H2" s="502">
        <v>42073</v>
      </c>
      <c r="J2" s="804"/>
      <c r="K2" s="804"/>
      <c r="L2" s="804"/>
      <c r="M2" s="804"/>
      <c r="N2" s="804"/>
      <c r="O2" s="804"/>
      <c r="P2" s="668"/>
      <c r="Q2" s="804" t="s">
        <v>2273</v>
      </c>
      <c r="R2" s="804"/>
      <c r="S2" s="804"/>
      <c r="T2" s="804"/>
      <c r="U2" s="804"/>
      <c r="V2" s="804"/>
      <c r="W2" s="804"/>
      <c r="X2" s="804"/>
      <c r="Y2" s="804"/>
      <c r="Z2" s="804"/>
      <c r="AA2" s="804"/>
      <c r="AB2" s="804"/>
    </row>
    <row r="3" spans="1:33">
      <c r="A3" s="99" t="s">
        <v>3296</v>
      </c>
      <c r="B3" s="99">
        <v>3</v>
      </c>
      <c r="C3" s="517" t="str">
        <f>'Cover Page'!K$6</f>
        <v>0606</v>
      </c>
      <c r="D3" s="517">
        <f>'Cover Page'!K4</f>
        <v>2022</v>
      </c>
      <c r="E3" s="99" t="s">
        <v>2022</v>
      </c>
      <c r="F3" s="99" t="s">
        <v>2147</v>
      </c>
      <c r="G3" s="99" t="s">
        <v>121</v>
      </c>
      <c r="H3" s="502">
        <v>42073</v>
      </c>
      <c r="J3" s="357"/>
      <c r="K3" s="100"/>
      <c r="L3" s="88"/>
      <c r="M3" s="89"/>
      <c r="N3" s="89"/>
      <c r="O3" s="101"/>
      <c r="P3" s="379"/>
      <c r="Q3" s="87"/>
      <c r="R3" s="87"/>
      <c r="S3" s="88"/>
      <c r="T3" s="88"/>
      <c r="U3" s="88"/>
      <c r="V3" s="384"/>
      <c r="W3" s="100"/>
      <c r="X3" s="88"/>
      <c r="Y3" s="89"/>
      <c r="Z3" s="89"/>
      <c r="AA3" s="101"/>
      <c r="AB3" s="380"/>
      <c r="AC3" s="100"/>
      <c r="AD3" s="88"/>
      <c r="AE3" s="89"/>
      <c r="AF3" s="89"/>
      <c r="AG3" s="101"/>
    </row>
    <row r="4" spans="1:33" ht="12.75" customHeight="1">
      <c r="A4" s="99" t="s">
        <v>3296</v>
      </c>
      <c r="B4" s="99">
        <v>4</v>
      </c>
      <c r="C4" s="517" t="str">
        <f>'Cover Page'!K$6</f>
        <v>0606</v>
      </c>
      <c r="D4" s="517">
        <f>'Cover Page'!K4</f>
        <v>2022</v>
      </c>
      <c r="E4" s="99" t="s">
        <v>2022</v>
      </c>
      <c r="F4" s="99" t="s">
        <v>2147</v>
      </c>
      <c r="G4" s="99" t="s">
        <v>121</v>
      </c>
      <c r="H4" s="502">
        <v>42073</v>
      </c>
      <c r="J4" s="358"/>
      <c r="K4" s="805" t="s">
        <v>126</v>
      </c>
      <c r="L4" s="800"/>
      <c r="M4" s="800"/>
      <c r="N4" s="800"/>
      <c r="O4" s="806"/>
      <c r="P4" s="379"/>
      <c r="Q4" s="800" t="s">
        <v>126</v>
      </c>
      <c r="R4" s="800"/>
      <c r="S4" s="800"/>
      <c r="T4" s="800"/>
      <c r="U4" s="806"/>
      <c r="V4" s="385"/>
      <c r="W4" s="805" t="s">
        <v>126</v>
      </c>
      <c r="X4" s="800"/>
      <c r="Y4" s="800"/>
      <c r="Z4" s="800"/>
      <c r="AA4" s="806"/>
      <c r="AB4" s="385"/>
      <c r="AC4" s="805" t="s">
        <v>126</v>
      </c>
      <c r="AD4" s="800"/>
      <c r="AE4" s="800"/>
      <c r="AF4" s="800"/>
      <c r="AG4" s="806"/>
    </row>
    <row r="5" spans="1:33" ht="12.75" customHeight="1">
      <c r="A5" s="99" t="s">
        <v>3296</v>
      </c>
      <c r="B5" s="99">
        <v>5</v>
      </c>
      <c r="C5" s="517" t="str">
        <f>'Cover Page'!K$6</f>
        <v>0606</v>
      </c>
      <c r="D5" s="517">
        <f>'Cover Page'!K4</f>
        <v>2022</v>
      </c>
      <c r="E5" s="99" t="s">
        <v>2022</v>
      </c>
      <c r="F5" s="99" t="s">
        <v>2147</v>
      </c>
      <c r="H5" s="502">
        <v>42073</v>
      </c>
      <c r="J5" s="358"/>
      <c r="K5" s="103"/>
      <c r="L5" s="104"/>
      <c r="M5" s="104"/>
      <c r="N5" s="104"/>
      <c r="O5" s="105"/>
      <c r="P5" s="379"/>
      <c r="Q5" s="106"/>
      <c r="R5" s="104"/>
      <c r="S5" s="104"/>
      <c r="T5" s="104"/>
      <c r="U5" s="105"/>
      <c r="V5" s="386"/>
      <c r="W5" s="103"/>
      <c r="X5" s="104"/>
      <c r="Y5" s="104"/>
      <c r="Z5" s="104"/>
      <c r="AA5" s="105"/>
      <c r="AB5" s="386"/>
      <c r="AC5" s="103"/>
      <c r="AD5" s="104"/>
      <c r="AE5" s="104"/>
      <c r="AF5" s="104"/>
      <c r="AG5" s="105"/>
    </row>
    <row r="6" spans="1:33">
      <c r="A6" s="99" t="s">
        <v>3296</v>
      </c>
      <c r="B6" s="99">
        <v>6</v>
      </c>
      <c r="C6" s="517" t="str">
        <f>'Cover Page'!K$6</f>
        <v>0606</v>
      </c>
      <c r="D6" s="517">
        <f>'Cover Page'!K4</f>
        <v>2022</v>
      </c>
      <c r="E6" s="99" t="s">
        <v>2022</v>
      </c>
      <c r="F6" s="99" t="s">
        <v>2147</v>
      </c>
      <c r="G6" s="99" t="s">
        <v>121</v>
      </c>
      <c r="H6" s="502">
        <v>42073</v>
      </c>
      <c r="J6" s="358"/>
      <c r="K6" s="103"/>
      <c r="L6" s="106" t="s">
        <v>128</v>
      </c>
      <c r="M6" s="90"/>
      <c r="N6" s="92"/>
      <c r="O6" s="107" t="s">
        <v>127</v>
      </c>
      <c r="P6" s="379"/>
      <c r="Q6" s="106"/>
      <c r="R6" s="106" t="s">
        <v>128</v>
      </c>
      <c r="S6" s="90"/>
      <c r="T6" s="92"/>
      <c r="U6" s="107" t="s">
        <v>127</v>
      </c>
      <c r="V6" s="387"/>
      <c r="W6" s="103"/>
      <c r="X6" s="106" t="s">
        <v>128</v>
      </c>
      <c r="Y6" s="90"/>
      <c r="Z6" s="92"/>
      <c r="AA6" s="107" t="s">
        <v>127</v>
      </c>
      <c r="AB6" s="387"/>
      <c r="AC6" s="103"/>
      <c r="AD6" s="106" t="s">
        <v>128</v>
      </c>
      <c r="AE6" s="90"/>
      <c r="AF6" s="92"/>
      <c r="AG6" s="107" t="s">
        <v>127</v>
      </c>
    </row>
    <row r="7" spans="1:33" s="97" customFormat="1">
      <c r="A7" s="99" t="s">
        <v>3296</v>
      </c>
      <c r="B7" s="97">
        <v>7</v>
      </c>
      <c r="C7" s="517" t="str">
        <f>'Cover Page'!K$6</f>
        <v>0606</v>
      </c>
      <c r="D7" s="517">
        <f>'Cover Page'!K4</f>
        <v>2022</v>
      </c>
      <c r="E7" s="99" t="s">
        <v>2022</v>
      </c>
      <c r="F7" s="99" t="s">
        <v>2147</v>
      </c>
      <c r="H7" s="499">
        <f>'Cover Page'!M38</f>
        <v>0</v>
      </c>
      <c r="J7" s="359"/>
      <c r="K7" s="91" t="s">
        <v>131</v>
      </c>
      <c r="L7" s="106" t="s">
        <v>132</v>
      </c>
      <c r="M7" s="90"/>
      <c r="N7" s="92"/>
      <c r="O7" s="107" t="s">
        <v>130</v>
      </c>
      <c r="P7" s="380"/>
      <c r="Q7" s="92" t="s">
        <v>131</v>
      </c>
      <c r="R7" s="106" t="s">
        <v>132</v>
      </c>
      <c r="S7" s="90"/>
      <c r="T7" s="92"/>
      <c r="U7" s="107" t="s">
        <v>130</v>
      </c>
      <c r="V7" s="387"/>
      <c r="W7" s="91" t="s">
        <v>131</v>
      </c>
      <c r="X7" s="106" t="s">
        <v>132</v>
      </c>
      <c r="Y7" s="90"/>
      <c r="Z7" s="92"/>
      <c r="AA7" s="107" t="s">
        <v>130</v>
      </c>
      <c r="AB7" s="387"/>
      <c r="AC7" s="91" t="s">
        <v>131</v>
      </c>
      <c r="AD7" s="106" t="s">
        <v>132</v>
      </c>
      <c r="AE7" s="90"/>
      <c r="AF7" s="92"/>
      <c r="AG7" s="107" t="s">
        <v>130</v>
      </c>
    </row>
    <row r="8" spans="1:33" s="97" customFormat="1">
      <c r="A8" s="99" t="s">
        <v>3296</v>
      </c>
      <c r="B8" s="97">
        <v>8</v>
      </c>
      <c r="C8" s="517" t="str">
        <f>'Cover Page'!K$6</f>
        <v>0606</v>
      </c>
      <c r="D8" s="517">
        <f>'Cover Page'!K4</f>
        <v>2022</v>
      </c>
      <c r="E8" s="99" t="s">
        <v>2022</v>
      </c>
      <c r="F8" s="99" t="s">
        <v>2147</v>
      </c>
      <c r="H8" s="499">
        <f>'Cover Page'!M38</f>
        <v>0</v>
      </c>
      <c r="J8" s="359"/>
      <c r="K8" s="91" t="s">
        <v>134</v>
      </c>
      <c r="L8" s="106" t="s">
        <v>135</v>
      </c>
      <c r="M8" s="106" t="s">
        <v>136</v>
      </c>
      <c r="N8" s="93" t="s">
        <v>96</v>
      </c>
      <c r="O8" s="107" t="str">
        <f>'Cover Page'!K4-1&amp;" Total Tax Rate"</f>
        <v>2021 Total Tax Rate</v>
      </c>
      <c r="P8" s="380"/>
      <c r="Q8" s="92" t="s">
        <v>134</v>
      </c>
      <c r="R8" s="106" t="s">
        <v>135</v>
      </c>
      <c r="S8" s="106" t="s">
        <v>136</v>
      </c>
      <c r="T8" s="93" t="s">
        <v>96</v>
      </c>
      <c r="U8" s="551" t="str">
        <f>'Cover Page'!K4-1&amp;" Total Tax Rate"</f>
        <v>2021 Total Tax Rate</v>
      </c>
      <c r="V8" s="387"/>
      <c r="W8" s="91" t="s">
        <v>134</v>
      </c>
      <c r="X8" s="106" t="s">
        <v>135</v>
      </c>
      <c r="Y8" s="106" t="s">
        <v>136</v>
      </c>
      <c r="Z8" s="93" t="s">
        <v>96</v>
      </c>
      <c r="AA8" s="107" t="str">
        <f>'Cover Page'!K4-1&amp;" Total Tax Rate"</f>
        <v>2021 Total Tax Rate</v>
      </c>
      <c r="AB8" s="387"/>
      <c r="AC8" s="91" t="s">
        <v>134</v>
      </c>
      <c r="AD8" s="106" t="s">
        <v>135</v>
      </c>
      <c r="AE8" s="106" t="s">
        <v>136</v>
      </c>
      <c r="AF8" s="93" t="s">
        <v>96</v>
      </c>
      <c r="AG8" s="107" t="str">
        <f>'Cover Page'!K4-1&amp;" Total Tax Rate"</f>
        <v>2021 Total Tax Rate</v>
      </c>
    </row>
    <row r="9" spans="1:33" s="97" customFormat="1">
      <c r="A9" s="99" t="s">
        <v>3296</v>
      </c>
      <c r="B9" s="97">
        <v>9</v>
      </c>
      <c r="C9" s="517" t="str">
        <f>'Cover Page'!K$6</f>
        <v>0606</v>
      </c>
      <c r="D9" s="517">
        <f>'Cover Page'!K4</f>
        <v>2022</v>
      </c>
      <c r="E9" s="99" t="s">
        <v>2022</v>
      </c>
      <c r="F9" s="99" t="s">
        <v>2147</v>
      </c>
      <c r="G9" s="97" t="s">
        <v>2148</v>
      </c>
      <c r="H9" s="499">
        <f>'Cover Page'!M38</f>
        <v>0</v>
      </c>
      <c r="J9" s="360"/>
      <c r="K9" s="110"/>
      <c r="L9" s="363"/>
      <c r="M9" s="262"/>
      <c r="N9" s="262"/>
      <c r="O9" s="638"/>
      <c r="P9" s="380"/>
      <c r="Q9" s="381"/>
      <c r="R9" s="382"/>
      <c r="S9" s="641"/>
      <c r="T9" s="641"/>
      <c r="U9" s="641"/>
      <c r="V9" s="388"/>
      <c r="W9" s="381"/>
      <c r="X9" s="382"/>
      <c r="Y9" s="641"/>
      <c r="Z9" s="641"/>
      <c r="AA9" s="641"/>
      <c r="AB9" s="388"/>
      <c r="AC9" s="381"/>
      <c r="AD9" s="382"/>
      <c r="AE9" s="641"/>
      <c r="AF9" s="641"/>
      <c r="AG9" s="641"/>
    </row>
    <row r="10" spans="1:33" s="97" customFormat="1">
      <c r="A10" s="99" t="s">
        <v>3296</v>
      </c>
      <c r="B10" s="97">
        <v>10</v>
      </c>
      <c r="C10" s="517" t="str">
        <f>'Cover Page'!K$6</f>
        <v>0606</v>
      </c>
      <c r="D10" s="517">
        <f>'Cover Page'!K4</f>
        <v>2022</v>
      </c>
      <c r="E10" s="99" t="s">
        <v>2022</v>
      </c>
      <c r="F10" s="99" t="s">
        <v>2147</v>
      </c>
      <c r="G10" s="97" t="s">
        <v>2148</v>
      </c>
      <c r="H10" s="499">
        <f>'Cover Page'!M38</f>
        <v>0</v>
      </c>
      <c r="J10" s="360"/>
      <c r="K10" s="110"/>
      <c r="L10" s="111"/>
      <c r="M10" s="262"/>
      <c r="N10" s="262"/>
      <c r="O10" s="638"/>
      <c r="P10" s="380"/>
      <c r="Q10" s="381"/>
      <c r="R10" s="383"/>
      <c r="S10" s="641"/>
      <c r="T10" s="641"/>
      <c r="U10" s="641"/>
      <c r="V10" s="388"/>
      <c r="W10" s="381"/>
      <c r="X10" s="383"/>
      <c r="Y10" s="641"/>
      <c r="Z10" s="641"/>
      <c r="AA10" s="641"/>
      <c r="AB10" s="388"/>
      <c r="AC10" s="381"/>
      <c r="AD10" s="383"/>
      <c r="AE10" s="641"/>
      <c r="AF10" s="641"/>
      <c r="AG10" s="641"/>
    </row>
    <row r="11" spans="1:33" s="97" customFormat="1">
      <c r="A11" s="99" t="s">
        <v>3296</v>
      </c>
      <c r="B11" s="97">
        <v>11</v>
      </c>
      <c r="C11" s="517" t="str">
        <f>'Cover Page'!K$6</f>
        <v>0606</v>
      </c>
      <c r="D11" s="517">
        <f>'Cover Page'!K4</f>
        <v>2022</v>
      </c>
      <c r="E11" s="99" t="s">
        <v>2022</v>
      </c>
      <c r="F11" s="99" t="s">
        <v>2147</v>
      </c>
      <c r="G11" s="97" t="s">
        <v>2148</v>
      </c>
      <c r="H11" s="499">
        <f>'Cover Page'!M38</f>
        <v>0</v>
      </c>
      <c r="J11" s="360"/>
      <c r="K11" s="110"/>
      <c r="L11" s="111"/>
      <c r="M11" s="262"/>
      <c r="N11" s="262"/>
      <c r="O11" s="639"/>
      <c r="P11" s="380"/>
      <c r="Q11" s="381"/>
      <c r="R11" s="383"/>
      <c r="S11" s="641"/>
      <c r="T11" s="641"/>
      <c r="U11" s="642"/>
      <c r="V11" s="389"/>
      <c r="W11" s="381"/>
      <c r="X11" s="383"/>
      <c r="Y11" s="641"/>
      <c r="Z11" s="641"/>
      <c r="AA11" s="642"/>
      <c r="AB11" s="389"/>
      <c r="AC11" s="381"/>
      <c r="AD11" s="383"/>
      <c r="AE11" s="641"/>
      <c r="AF11" s="641"/>
      <c r="AG11" s="642"/>
    </row>
    <row r="12" spans="1:33" s="97" customFormat="1">
      <c r="A12" s="99" t="s">
        <v>3296</v>
      </c>
      <c r="B12" s="97">
        <v>12</v>
      </c>
      <c r="C12" s="517" t="str">
        <f>'Cover Page'!K$6</f>
        <v>0606</v>
      </c>
      <c r="D12" s="517">
        <f>'Cover Page'!K4</f>
        <v>2022</v>
      </c>
      <c r="E12" s="99" t="s">
        <v>2022</v>
      </c>
      <c r="F12" s="99" t="s">
        <v>2147</v>
      </c>
      <c r="G12" s="97" t="s">
        <v>2148</v>
      </c>
      <c r="H12" s="499">
        <f>'Cover Page'!M38</f>
        <v>0</v>
      </c>
      <c r="J12" s="360"/>
      <c r="K12" s="110"/>
      <c r="L12" s="111"/>
      <c r="M12" s="262"/>
      <c r="N12" s="262"/>
      <c r="O12" s="639"/>
      <c r="P12" s="380"/>
      <c r="Q12" s="381"/>
      <c r="R12" s="383"/>
      <c r="S12" s="641"/>
      <c r="T12" s="641"/>
      <c r="U12" s="642"/>
      <c r="V12" s="389"/>
      <c r="W12" s="381"/>
      <c r="X12" s="383"/>
      <c r="Y12" s="641"/>
      <c r="Z12" s="641"/>
      <c r="AA12" s="642"/>
      <c r="AB12" s="389"/>
      <c r="AC12" s="381"/>
      <c r="AD12" s="383"/>
      <c r="AE12" s="641"/>
      <c r="AF12" s="641"/>
      <c r="AG12" s="642"/>
    </row>
    <row r="13" spans="1:33" s="97" customFormat="1">
      <c r="A13" s="99" t="s">
        <v>3296</v>
      </c>
      <c r="B13" s="97">
        <v>13</v>
      </c>
      <c r="C13" s="517" t="str">
        <f>'Cover Page'!K$6</f>
        <v>0606</v>
      </c>
      <c r="D13" s="517">
        <f>'Cover Page'!K4</f>
        <v>2022</v>
      </c>
      <c r="E13" s="99" t="s">
        <v>2022</v>
      </c>
      <c r="F13" s="99" t="s">
        <v>2147</v>
      </c>
      <c r="G13" s="97" t="s">
        <v>2148</v>
      </c>
      <c r="H13" s="499">
        <f>'Cover Page'!M38</f>
        <v>0</v>
      </c>
      <c r="J13" s="360"/>
      <c r="K13" s="110"/>
      <c r="L13" s="111"/>
      <c r="M13" s="262"/>
      <c r="N13" s="262"/>
      <c r="O13" s="639"/>
      <c r="P13" s="380"/>
      <c r="Q13" s="381"/>
      <c r="R13" s="383"/>
      <c r="S13" s="641"/>
      <c r="T13" s="641"/>
      <c r="U13" s="642"/>
      <c r="V13" s="389"/>
      <c r="W13" s="381"/>
      <c r="X13" s="383"/>
      <c r="Y13" s="641"/>
      <c r="Z13" s="641"/>
      <c r="AA13" s="642"/>
      <c r="AB13" s="389"/>
      <c r="AC13" s="381"/>
      <c r="AD13" s="383"/>
      <c r="AE13" s="641"/>
      <c r="AF13" s="641"/>
      <c r="AG13" s="642"/>
    </row>
    <row r="14" spans="1:33" s="97" customFormat="1">
      <c r="A14" s="99" t="s">
        <v>3296</v>
      </c>
      <c r="B14" s="97">
        <v>14</v>
      </c>
      <c r="C14" s="517" t="str">
        <f>'Cover Page'!K$6</f>
        <v>0606</v>
      </c>
      <c r="D14" s="517">
        <f>'Cover Page'!K4</f>
        <v>2022</v>
      </c>
      <c r="E14" s="99" t="s">
        <v>2022</v>
      </c>
      <c r="F14" s="99" t="s">
        <v>2147</v>
      </c>
      <c r="G14" s="97" t="s">
        <v>2148</v>
      </c>
      <c r="H14" s="499">
        <f>'Cover Page'!M38</f>
        <v>0</v>
      </c>
      <c r="J14" s="360"/>
      <c r="K14" s="110"/>
      <c r="L14" s="111"/>
      <c r="M14" s="262"/>
      <c r="N14" s="262"/>
      <c r="O14" s="639"/>
      <c r="P14" s="380"/>
      <c r="Q14" s="381"/>
      <c r="R14" s="383"/>
      <c r="S14" s="641"/>
      <c r="T14" s="641"/>
      <c r="U14" s="642"/>
      <c r="V14" s="389"/>
      <c r="W14" s="381"/>
      <c r="X14" s="383"/>
      <c r="Y14" s="641"/>
      <c r="Z14" s="641"/>
      <c r="AA14" s="642"/>
      <c r="AB14" s="389"/>
      <c r="AC14" s="381"/>
      <c r="AD14" s="383"/>
      <c r="AE14" s="641"/>
      <c r="AF14" s="641"/>
      <c r="AG14" s="642"/>
    </row>
    <row r="15" spans="1:33" s="97" customFormat="1" ht="13.15" customHeight="1">
      <c r="A15" s="99" t="s">
        <v>3296</v>
      </c>
      <c r="B15" s="97">
        <v>15</v>
      </c>
      <c r="C15" s="517" t="str">
        <f>'Cover Page'!K$6</f>
        <v>0606</v>
      </c>
      <c r="D15" s="517">
        <f>'Cover Page'!K4</f>
        <v>2022</v>
      </c>
      <c r="E15" s="99" t="s">
        <v>2022</v>
      </c>
      <c r="F15" s="99" t="s">
        <v>2147</v>
      </c>
      <c r="G15" s="97" t="s">
        <v>2148</v>
      </c>
      <c r="H15" s="499">
        <f>'Cover Page'!M38</f>
        <v>0</v>
      </c>
      <c r="J15" s="360"/>
      <c r="K15" s="110"/>
      <c r="L15" s="111"/>
      <c r="M15" s="262"/>
      <c r="N15" s="262"/>
      <c r="O15" s="639"/>
      <c r="P15" s="380"/>
      <c r="Q15" s="381"/>
      <c r="R15" s="383"/>
      <c r="S15" s="641"/>
      <c r="T15" s="641"/>
      <c r="U15" s="642"/>
      <c r="V15" s="389"/>
      <c r="W15" s="381"/>
      <c r="X15" s="383"/>
      <c r="Y15" s="641"/>
      <c r="Z15" s="641"/>
      <c r="AA15" s="642"/>
      <c r="AB15" s="389"/>
      <c r="AC15" s="381"/>
      <c r="AD15" s="383"/>
      <c r="AE15" s="641"/>
      <c r="AF15" s="641"/>
      <c r="AG15" s="642"/>
    </row>
    <row r="16" spans="1:33" s="97" customFormat="1">
      <c r="A16" s="99" t="s">
        <v>3296</v>
      </c>
      <c r="B16" s="97">
        <v>16</v>
      </c>
      <c r="C16" s="517" t="str">
        <f>'Cover Page'!K$6</f>
        <v>0606</v>
      </c>
      <c r="D16" s="517">
        <f>'Cover Page'!K4</f>
        <v>2022</v>
      </c>
      <c r="E16" s="99" t="s">
        <v>2022</v>
      </c>
      <c r="F16" s="99" t="s">
        <v>2147</v>
      </c>
      <c r="G16" s="97" t="s">
        <v>2148</v>
      </c>
      <c r="H16" s="499">
        <f>'Cover Page'!M38</f>
        <v>0</v>
      </c>
      <c r="J16" s="359"/>
      <c r="K16" s="110"/>
      <c r="L16" s="111"/>
      <c r="M16" s="262"/>
      <c r="N16" s="262"/>
      <c r="O16" s="639"/>
      <c r="P16" s="380"/>
      <c r="Q16" s="381"/>
      <c r="R16" s="383"/>
      <c r="S16" s="641"/>
      <c r="T16" s="641"/>
      <c r="U16" s="642"/>
      <c r="V16" s="389"/>
      <c r="W16" s="381"/>
      <c r="X16" s="383"/>
      <c r="Y16" s="641"/>
      <c r="Z16" s="641"/>
      <c r="AA16" s="642"/>
      <c r="AB16" s="389"/>
      <c r="AC16" s="381"/>
      <c r="AD16" s="383"/>
      <c r="AE16" s="641"/>
      <c r="AF16" s="641"/>
      <c r="AG16" s="642"/>
    </row>
    <row r="17" spans="1:35" s="97" customFormat="1">
      <c r="A17" s="99" t="s">
        <v>3296</v>
      </c>
      <c r="B17" s="97">
        <v>17</v>
      </c>
      <c r="C17" s="517" t="str">
        <f>'Cover Page'!K$6</f>
        <v>0606</v>
      </c>
      <c r="D17" s="517">
        <f>'Cover Page'!K4</f>
        <v>2022</v>
      </c>
      <c r="E17" s="99" t="s">
        <v>2022</v>
      </c>
      <c r="F17" s="99" t="s">
        <v>2147</v>
      </c>
      <c r="G17" s="97" t="s">
        <v>2148</v>
      </c>
      <c r="H17" s="499">
        <f>'Cover Page'!M38</f>
        <v>0</v>
      </c>
      <c r="J17" s="359"/>
      <c r="K17" s="110"/>
      <c r="L17" s="111"/>
      <c r="M17" s="262"/>
      <c r="N17" s="262"/>
      <c r="O17" s="639"/>
      <c r="P17" s="380"/>
      <c r="Q17" s="381"/>
      <c r="R17" s="383"/>
      <c r="S17" s="641"/>
      <c r="T17" s="641"/>
      <c r="U17" s="642"/>
      <c r="V17" s="389"/>
      <c r="W17" s="381"/>
      <c r="X17" s="383"/>
      <c r="Y17" s="641"/>
      <c r="Z17" s="641"/>
      <c r="AA17" s="642"/>
      <c r="AB17" s="389"/>
      <c r="AC17" s="381"/>
      <c r="AD17" s="383"/>
      <c r="AE17" s="641"/>
      <c r="AF17" s="641"/>
      <c r="AG17" s="642"/>
    </row>
    <row r="18" spans="1:35" s="97" customFormat="1">
      <c r="A18" s="99" t="s">
        <v>3296</v>
      </c>
      <c r="B18" s="97">
        <v>18</v>
      </c>
      <c r="C18" s="517" t="str">
        <f>'Cover Page'!K$6</f>
        <v>0606</v>
      </c>
      <c r="D18" s="517">
        <f>'Cover Page'!K4</f>
        <v>2022</v>
      </c>
      <c r="E18" s="99" t="s">
        <v>2022</v>
      </c>
      <c r="F18" s="99" t="s">
        <v>2147</v>
      </c>
      <c r="G18" s="97" t="s">
        <v>2148</v>
      </c>
      <c r="H18" s="499">
        <f>'Cover Page'!M38</f>
        <v>0</v>
      </c>
      <c r="J18" s="359"/>
      <c r="K18" s="110"/>
      <c r="L18" s="111"/>
      <c r="M18" s="262"/>
      <c r="N18" s="262"/>
      <c r="O18" s="639"/>
      <c r="P18" s="380"/>
      <c r="Q18" s="381"/>
      <c r="R18" s="383"/>
      <c r="S18" s="641"/>
      <c r="T18" s="641"/>
      <c r="U18" s="642"/>
      <c r="V18" s="389"/>
      <c r="W18" s="381"/>
      <c r="X18" s="383"/>
      <c r="Y18" s="641"/>
      <c r="Z18" s="641"/>
      <c r="AA18" s="642"/>
      <c r="AB18" s="389"/>
      <c r="AC18" s="381"/>
      <c r="AD18" s="383"/>
      <c r="AE18" s="641"/>
      <c r="AF18" s="641"/>
      <c r="AG18" s="642"/>
    </row>
    <row r="19" spans="1:35" s="97" customFormat="1">
      <c r="A19" s="99" t="s">
        <v>3296</v>
      </c>
      <c r="B19" s="97">
        <v>19</v>
      </c>
      <c r="C19" s="517" t="str">
        <f>'Cover Page'!K$6</f>
        <v>0606</v>
      </c>
      <c r="D19" s="517">
        <f>'Cover Page'!K4</f>
        <v>2022</v>
      </c>
      <c r="E19" s="99" t="s">
        <v>2022</v>
      </c>
      <c r="F19" s="99" t="s">
        <v>2147</v>
      </c>
      <c r="G19" s="97" t="s">
        <v>2148</v>
      </c>
      <c r="H19" s="499">
        <f>'Cover Page'!M38</f>
        <v>0</v>
      </c>
      <c r="J19" s="359"/>
      <c r="K19" s="110"/>
      <c r="L19" s="111"/>
      <c r="M19" s="262"/>
      <c r="N19" s="262"/>
      <c r="O19" s="639"/>
      <c r="P19" s="380"/>
      <c r="Q19" s="381"/>
      <c r="R19" s="383"/>
      <c r="S19" s="641"/>
      <c r="T19" s="641"/>
      <c r="U19" s="642"/>
      <c r="V19" s="389"/>
      <c r="W19" s="381"/>
      <c r="X19" s="383"/>
      <c r="Y19" s="641"/>
      <c r="Z19" s="641"/>
      <c r="AA19" s="642"/>
      <c r="AB19" s="389"/>
      <c r="AC19" s="381"/>
      <c r="AD19" s="383"/>
      <c r="AE19" s="641"/>
      <c r="AF19" s="641"/>
      <c r="AG19" s="642"/>
    </row>
    <row r="20" spans="1:35" s="97" customFormat="1">
      <c r="A20" s="99" t="s">
        <v>3296</v>
      </c>
      <c r="B20" s="97">
        <v>20</v>
      </c>
      <c r="C20" s="517" t="str">
        <f>'Cover Page'!K$6</f>
        <v>0606</v>
      </c>
      <c r="D20" s="517">
        <f>'Cover Page'!K4</f>
        <v>2022</v>
      </c>
      <c r="E20" s="99" t="s">
        <v>2022</v>
      </c>
      <c r="F20" s="99" t="s">
        <v>2147</v>
      </c>
      <c r="G20" s="97" t="s">
        <v>2148</v>
      </c>
      <c r="H20" s="499">
        <f>'Cover Page'!M38</f>
        <v>0</v>
      </c>
      <c r="J20" s="359"/>
      <c r="K20" s="110"/>
      <c r="L20" s="111"/>
      <c r="M20" s="261"/>
      <c r="N20" s="261"/>
      <c r="O20" s="639"/>
      <c r="P20" s="380"/>
      <c r="Q20" s="381"/>
      <c r="R20" s="383"/>
      <c r="S20" s="643"/>
      <c r="T20" s="643"/>
      <c r="U20" s="642"/>
      <c r="V20" s="389"/>
      <c r="W20" s="381"/>
      <c r="X20" s="383"/>
      <c r="Y20" s="643"/>
      <c r="Z20" s="643"/>
      <c r="AA20" s="642"/>
      <c r="AB20" s="389"/>
      <c r="AC20" s="381"/>
      <c r="AD20" s="383"/>
      <c r="AE20" s="643"/>
      <c r="AF20" s="643"/>
      <c r="AG20" s="642"/>
    </row>
    <row r="21" spans="1:35" s="97" customFormat="1">
      <c r="A21" s="99" t="s">
        <v>3296</v>
      </c>
      <c r="B21" s="97">
        <v>21</v>
      </c>
      <c r="C21" s="517" t="str">
        <f>'Cover Page'!K$6</f>
        <v>0606</v>
      </c>
      <c r="D21" s="517">
        <f>'Cover Page'!K4</f>
        <v>2022</v>
      </c>
      <c r="E21" s="99" t="s">
        <v>2022</v>
      </c>
      <c r="F21" s="99" t="s">
        <v>2147</v>
      </c>
      <c r="G21" s="97" t="s">
        <v>2148</v>
      </c>
      <c r="H21" s="499">
        <f>'Cover Page'!M38</f>
        <v>0</v>
      </c>
      <c r="J21" s="359"/>
      <c r="K21" s="110"/>
      <c r="L21" s="111"/>
      <c r="M21" s="261"/>
      <c r="N21" s="261"/>
      <c r="O21" s="639"/>
      <c r="P21" s="380"/>
      <c r="Q21" s="381"/>
      <c r="R21" s="383"/>
      <c r="S21" s="643"/>
      <c r="T21" s="643"/>
      <c r="U21" s="642"/>
      <c r="V21" s="389"/>
      <c r="W21" s="381"/>
      <c r="X21" s="383"/>
      <c r="Y21" s="643"/>
      <c r="Z21" s="643"/>
      <c r="AA21" s="642"/>
      <c r="AB21" s="389"/>
      <c r="AC21" s="381"/>
      <c r="AD21" s="383"/>
      <c r="AE21" s="643"/>
      <c r="AF21" s="643"/>
      <c r="AG21" s="642"/>
    </row>
    <row r="22" spans="1:35" s="97" customFormat="1">
      <c r="A22" s="99" t="s">
        <v>3296</v>
      </c>
      <c r="B22" s="97">
        <v>22</v>
      </c>
      <c r="C22" s="517" t="str">
        <f>'Cover Page'!K$6</f>
        <v>0606</v>
      </c>
      <c r="D22" s="517">
        <f>'Cover Page'!K4</f>
        <v>2022</v>
      </c>
      <c r="E22" s="99" t="s">
        <v>2022</v>
      </c>
      <c r="F22" s="99" t="s">
        <v>2147</v>
      </c>
      <c r="G22" s="97" t="s">
        <v>2148</v>
      </c>
      <c r="H22" s="499">
        <f>'Cover Page'!M38</f>
        <v>0</v>
      </c>
      <c r="J22" s="359"/>
      <c r="K22" s="110"/>
      <c r="L22" s="111"/>
      <c r="M22" s="261"/>
      <c r="N22" s="261"/>
      <c r="O22" s="639"/>
      <c r="P22" s="380"/>
      <c r="Q22" s="381"/>
      <c r="R22" s="383"/>
      <c r="S22" s="643"/>
      <c r="T22" s="643"/>
      <c r="U22" s="642"/>
      <c r="V22" s="389"/>
      <c r="W22" s="381"/>
      <c r="X22" s="383"/>
      <c r="Y22" s="643"/>
      <c r="Z22" s="643"/>
      <c r="AA22" s="642"/>
      <c r="AB22" s="389"/>
      <c r="AC22" s="381"/>
      <c r="AD22" s="383"/>
      <c r="AE22" s="643"/>
      <c r="AF22" s="643"/>
      <c r="AG22" s="642"/>
    </row>
    <row r="23" spans="1:35" s="97" customFormat="1">
      <c r="A23" s="99" t="s">
        <v>3296</v>
      </c>
      <c r="B23" s="97">
        <v>23</v>
      </c>
      <c r="C23" s="517" t="str">
        <f>'Cover Page'!K$6</f>
        <v>0606</v>
      </c>
      <c r="D23" s="517">
        <f>'Cover Page'!K4</f>
        <v>2022</v>
      </c>
      <c r="E23" s="99" t="s">
        <v>2022</v>
      </c>
      <c r="F23" s="99" t="s">
        <v>2147</v>
      </c>
      <c r="G23" s="97" t="s">
        <v>2148</v>
      </c>
      <c r="H23" s="499">
        <f>'Cover Page'!M38</f>
        <v>0</v>
      </c>
      <c r="J23" s="359"/>
      <c r="K23" s="110"/>
      <c r="L23" s="111"/>
      <c r="M23" s="261"/>
      <c r="N23" s="261"/>
      <c r="O23" s="639"/>
      <c r="P23" s="380"/>
      <c r="Q23" s="381"/>
      <c r="R23" s="383"/>
      <c r="S23" s="643"/>
      <c r="T23" s="643"/>
      <c r="U23" s="642"/>
      <c r="V23" s="389"/>
      <c r="W23" s="381"/>
      <c r="X23" s="383"/>
      <c r="Y23" s="643"/>
      <c r="Z23" s="643"/>
      <c r="AA23" s="642"/>
      <c r="AB23" s="389"/>
      <c r="AC23" s="381"/>
      <c r="AD23" s="383"/>
      <c r="AE23" s="643"/>
      <c r="AF23" s="643"/>
      <c r="AG23" s="642"/>
    </row>
    <row r="24" spans="1:35" s="97" customFormat="1">
      <c r="A24" s="99" t="s">
        <v>3296</v>
      </c>
      <c r="B24" s="97">
        <v>24</v>
      </c>
      <c r="C24" s="517" t="str">
        <f>'Cover Page'!K$6</f>
        <v>0606</v>
      </c>
      <c r="D24" s="517">
        <f>'Cover Page'!K4</f>
        <v>2022</v>
      </c>
      <c r="E24" s="99" t="s">
        <v>2022</v>
      </c>
      <c r="F24" s="99" t="s">
        <v>2147</v>
      </c>
      <c r="G24" s="97" t="s">
        <v>2148</v>
      </c>
      <c r="H24" s="499">
        <f>'Cover Page'!M38</f>
        <v>0</v>
      </c>
      <c r="J24" s="359"/>
      <c r="K24" s="110"/>
      <c r="L24" s="111"/>
      <c r="M24" s="261"/>
      <c r="N24" s="261"/>
      <c r="O24" s="639"/>
      <c r="P24" s="380"/>
      <c r="Q24" s="381"/>
      <c r="R24" s="383"/>
      <c r="S24" s="643"/>
      <c r="T24" s="643"/>
      <c r="U24" s="642"/>
      <c r="V24" s="389"/>
      <c r="W24" s="381"/>
      <c r="X24" s="383"/>
      <c r="Y24" s="643"/>
      <c r="Z24" s="643"/>
      <c r="AA24" s="642"/>
      <c r="AB24" s="389"/>
      <c r="AC24" s="381"/>
      <c r="AD24" s="383"/>
      <c r="AE24" s="643"/>
      <c r="AF24" s="643"/>
      <c r="AG24" s="642"/>
    </row>
    <row r="25" spans="1:35" s="97" customFormat="1">
      <c r="A25" s="99" t="s">
        <v>3296</v>
      </c>
      <c r="B25" s="97">
        <v>25</v>
      </c>
      <c r="C25" s="517" t="str">
        <f>'Cover Page'!K$6</f>
        <v>0606</v>
      </c>
      <c r="D25" s="517">
        <f>'Cover Page'!K4</f>
        <v>2022</v>
      </c>
      <c r="E25" s="99" t="s">
        <v>2022</v>
      </c>
      <c r="F25" s="99" t="s">
        <v>2147</v>
      </c>
      <c r="G25" s="97" t="s">
        <v>2148</v>
      </c>
      <c r="H25" s="499">
        <f>'Cover Page'!M38</f>
        <v>0</v>
      </c>
      <c r="J25" s="359"/>
      <c r="K25" s="110"/>
      <c r="L25" s="111"/>
      <c r="M25" s="261"/>
      <c r="N25" s="261"/>
      <c r="O25" s="639"/>
      <c r="P25" s="380"/>
      <c r="Q25" s="381"/>
      <c r="R25" s="383"/>
      <c r="S25" s="643"/>
      <c r="T25" s="643"/>
      <c r="U25" s="642"/>
      <c r="V25" s="389"/>
      <c r="W25" s="381"/>
      <c r="X25" s="383"/>
      <c r="Y25" s="643"/>
      <c r="Z25" s="643"/>
      <c r="AA25" s="642"/>
      <c r="AB25" s="389"/>
      <c r="AC25" s="381"/>
      <c r="AD25" s="383"/>
      <c r="AE25" s="643"/>
      <c r="AF25" s="643"/>
      <c r="AG25" s="642"/>
    </row>
    <row r="26" spans="1:35" s="97" customFormat="1">
      <c r="A26" s="99" t="s">
        <v>3296</v>
      </c>
      <c r="B26" s="97">
        <v>26</v>
      </c>
      <c r="C26" s="517" t="str">
        <f>'Cover Page'!K$6</f>
        <v>0606</v>
      </c>
      <c r="D26" s="517">
        <f>'Cover Page'!K4</f>
        <v>2022</v>
      </c>
      <c r="E26" s="99" t="s">
        <v>2022</v>
      </c>
      <c r="F26" s="99" t="s">
        <v>2147</v>
      </c>
      <c r="G26" s="97" t="s">
        <v>2148</v>
      </c>
      <c r="H26" s="499">
        <f>'Cover Page'!M38</f>
        <v>0</v>
      </c>
      <c r="J26" s="359"/>
      <c r="K26" s="110"/>
      <c r="L26" s="111"/>
      <c r="M26" s="261"/>
      <c r="N26" s="261"/>
      <c r="O26" s="639"/>
      <c r="P26" s="380"/>
      <c r="Q26" s="381"/>
      <c r="R26" s="383"/>
      <c r="S26" s="643"/>
      <c r="T26" s="643"/>
      <c r="U26" s="642"/>
      <c r="V26" s="389"/>
      <c r="W26" s="381"/>
      <c r="X26" s="383"/>
      <c r="Y26" s="643"/>
      <c r="Z26" s="643"/>
      <c r="AA26" s="642"/>
      <c r="AB26" s="389"/>
      <c r="AC26" s="381"/>
      <c r="AD26" s="383"/>
      <c r="AE26" s="643"/>
      <c r="AF26" s="643"/>
      <c r="AG26" s="642"/>
    </row>
    <row r="27" spans="1:35" s="97" customFormat="1">
      <c r="A27" s="99" t="s">
        <v>3296</v>
      </c>
      <c r="B27" s="97">
        <v>27</v>
      </c>
      <c r="C27" s="517" t="str">
        <f>'Cover Page'!K$6</f>
        <v>0606</v>
      </c>
      <c r="D27" s="517">
        <f>'Cover Page'!K4</f>
        <v>2022</v>
      </c>
      <c r="E27" s="99" t="s">
        <v>2022</v>
      </c>
      <c r="F27" s="99" t="s">
        <v>2147</v>
      </c>
      <c r="G27" s="97" t="s">
        <v>2148</v>
      </c>
      <c r="H27" s="499">
        <f>'Cover Page'!M38</f>
        <v>0</v>
      </c>
      <c r="J27" s="359"/>
      <c r="K27" s="110"/>
      <c r="L27" s="111"/>
      <c r="M27" s="261"/>
      <c r="N27" s="261"/>
      <c r="O27" s="639"/>
      <c r="P27" s="380"/>
      <c r="Q27" s="381"/>
      <c r="R27" s="383"/>
      <c r="S27" s="643"/>
      <c r="T27" s="643"/>
      <c r="U27" s="642"/>
      <c r="V27" s="389"/>
      <c r="W27" s="381"/>
      <c r="X27" s="383"/>
      <c r="Y27" s="643"/>
      <c r="Z27" s="643"/>
      <c r="AA27" s="642"/>
      <c r="AB27" s="389"/>
      <c r="AC27" s="381"/>
      <c r="AD27" s="383"/>
      <c r="AE27" s="643"/>
      <c r="AF27" s="643"/>
      <c r="AG27" s="642"/>
      <c r="AI27" s="97" t="s">
        <v>271</v>
      </c>
    </row>
    <row r="28" spans="1:35" s="97" customFormat="1">
      <c r="A28" s="99" t="s">
        <v>3296</v>
      </c>
      <c r="B28" s="97">
        <v>28</v>
      </c>
      <c r="C28" s="517" t="str">
        <f>'Cover Page'!K$6</f>
        <v>0606</v>
      </c>
      <c r="D28" s="517">
        <f>'Cover Page'!K4</f>
        <v>2022</v>
      </c>
      <c r="E28" s="99" t="s">
        <v>2022</v>
      </c>
      <c r="F28" s="99" t="s">
        <v>2147</v>
      </c>
      <c r="G28" s="97" t="s">
        <v>2148</v>
      </c>
      <c r="H28" s="499">
        <f>'Cover Page'!M38</f>
        <v>0</v>
      </c>
      <c r="J28" s="359"/>
      <c r="K28" s="110"/>
      <c r="L28" s="111"/>
      <c r="M28" s="261"/>
      <c r="N28" s="261"/>
      <c r="O28" s="639"/>
      <c r="P28" s="380"/>
      <c r="Q28" s="381"/>
      <c r="R28" s="383"/>
      <c r="S28" s="643"/>
      <c r="T28" s="643"/>
      <c r="U28" s="642"/>
      <c r="V28" s="389"/>
      <c r="W28" s="381"/>
      <c r="X28" s="383"/>
      <c r="Y28" s="643"/>
      <c r="Z28" s="643"/>
      <c r="AA28" s="642"/>
      <c r="AB28" s="389"/>
      <c r="AC28" s="381"/>
      <c r="AD28" s="383"/>
      <c r="AE28" s="643"/>
      <c r="AF28" s="643"/>
      <c r="AG28" s="642"/>
      <c r="AI28" s="97" t="s">
        <v>270</v>
      </c>
    </row>
    <row r="29" spans="1:35" s="97" customFormat="1">
      <c r="A29" s="99" t="s">
        <v>3296</v>
      </c>
      <c r="B29" s="97">
        <v>29</v>
      </c>
      <c r="C29" s="517" t="str">
        <f>'Cover Page'!K$6</f>
        <v>0606</v>
      </c>
      <c r="D29" s="517">
        <f>'Cover Page'!K4</f>
        <v>2022</v>
      </c>
      <c r="E29" s="99" t="s">
        <v>2022</v>
      </c>
      <c r="F29" s="99" t="s">
        <v>2147</v>
      </c>
      <c r="G29" s="97" t="s">
        <v>2148</v>
      </c>
      <c r="H29" s="499">
        <f>'Cover Page'!M38</f>
        <v>0</v>
      </c>
      <c r="J29" s="359"/>
      <c r="K29" s="110"/>
      <c r="L29" s="111"/>
      <c r="M29" s="261"/>
      <c r="N29" s="261"/>
      <c r="O29" s="639"/>
      <c r="P29" s="380"/>
      <c r="Q29" s="381"/>
      <c r="R29" s="383"/>
      <c r="S29" s="643"/>
      <c r="T29" s="643"/>
      <c r="U29" s="642"/>
      <c r="V29" s="389"/>
      <c r="W29" s="381"/>
      <c r="X29" s="383"/>
      <c r="Y29" s="643"/>
      <c r="Z29" s="643"/>
      <c r="AA29" s="642"/>
      <c r="AB29" s="389"/>
      <c r="AC29" s="381"/>
      <c r="AD29" s="383"/>
      <c r="AE29" s="643"/>
      <c r="AF29" s="643"/>
      <c r="AG29" s="642"/>
      <c r="AI29" s="97" t="s">
        <v>269</v>
      </c>
    </row>
    <row r="30" spans="1:35" s="97" customFormat="1">
      <c r="A30" s="99" t="s">
        <v>3296</v>
      </c>
      <c r="B30" s="97">
        <v>30</v>
      </c>
      <c r="C30" s="517" t="str">
        <f>'Cover Page'!K$6</f>
        <v>0606</v>
      </c>
      <c r="D30" s="517">
        <f>'Cover Page'!K4</f>
        <v>2022</v>
      </c>
      <c r="E30" s="99" t="s">
        <v>2022</v>
      </c>
      <c r="F30" s="99" t="s">
        <v>2147</v>
      </c>
      <c r="G30" s="97" t="s">
        <v>2148</v>
      </c>
      <c r="H30" s="499">
        <f>'Cover Page'!M38</f>
        <v>0</v>
      </c>
      <c r="J30" s="359"/>
      <c r="K30" s="110"/>
      <c r="L30" s="111"/>
      <c r="M30" s="261"/>
      <c r="N30" s="261"/>
      <c r="O30" s="640"/>
      <c r="P30" s="380"/>
      <c r="Q30" s="381"/>
      <c r="R30" s="383"/>
      <c r="S30" s="643"/>
      <c r="T30" s="643"/>
      <c r="U30" s="642"/>
      <c r="V30" s="389"/>
      <c r="W30" s="381"/>
      <c r="X30" s="383"/>
      <c r="Y30" s="643"/>
      <c r="Z30" s="643"/>
      <c r="AA30" s="642"/>
      <c r="AB30" s="389"/>
      <c r="AC30" s="381"/>
      <c r="AD30" s="383"/>
      <c r="AE30" s="643"/>
      <c r="AF30" s="643"/>
      <c r="AG30" s="642"/>
    </row>
    <row r="31" spans="1:35" s="97" customFormat="1" ht="13.15" customHeight="1">
      <c r="A31" s="99" t="s">
        <v>3296</v>
      </c>
      <c r="B31" s="97">
        <v>31</v>
      </c>
      <c r="C31" s="517" t="str">
        <f>'Cover Page'!K$6</f>
        <v>0606</v>
      </c>
      <c r="D31" s="517">
        <f>'Cover Page'!K4</f>
        <v>2022</v>
      </c>
      <c r="E31" s="99" t="s">
        <v>2022</v>
      </c>
      <c r="F31" s="99" t="s">
        <v>2147</v>
      </c>
      <c r="G31" s="97" t="s">
        <v>2148</v>
      </c>
      <c r="H31" s="499">
        <f>'Cover Page'!M38</f>
        <v>0</v>
      </c>
      <c r="J31" s="359"/>
      <c r="K31" s="110"/>
      <c r="L31" s="111"/>
      <c r="M31" s="261"/>
      <c r="N31" s="261"/>
      <c r="O31" s="638"/>
      <c r="P31" s="380"/>
      <c r="Q31" s="381"/>
      <c r="R31" s="383"/>
      <c r="S31" s="643"/>
      <c r="T31" s="643"/>
      <c r="U31" s="642"/>
      <c r="V31" s="389"/>
      <c r="W31" s="381"/>
      <c r="X31" s="383"/>
      <c r="Y31" s="643"/>
      <c r="Z31" s="643"/>
      <c r="AA31" s="642"/>
      <c r="AB31" s="389"/>
      <c r="AC31" s="381"/>
      <c r="AD31" s="383"/>
      <c r="AE31" s="643"/>
      <c r="AF31" s="643"/>
      <c r="AG31" s="642"/>
    </row>
    <row r="32" spans="1:35" s="97" customFormat="1" ht="13.15" customHeight="1">
      <c r="A32" s="99" t="s">
        <v>3296</v>
      </c>
      <c r="B32" s="97">
        <v>32</v>
      </c>
      <c r="C32" s="517" t="str">
        <f>'Cover Page'!K$6</f>
        <v>0606</v>
      </c>
      <c r="D32" s="517">
        <f>'Cover Page'!K4</f>
        <v>2022</v>
      </c>
      <c r="E32" s="99" t="s">
        <v>2022</v>
      </c>
      <c r="F32" s="99" t="s">
        <v>2147</v>
      </c>
      <c r="G32" s="97" t="s">
        <v>2148</v>
      </c>
      <c r="H32" s="499">
        <f>'Cover Page'!M38</f>
        <v>0</v>
      </c>
      <c r="J32" s="359"/>
      <c r="K32" s="110"/>
      <c r="L32" s="111"/>
      <c r="M32" s="261"/>
      <c r="N32" s="261"/>
      <c r="O32" s="638"/>
      <c r="P32" s="380"/>
      <c r="Q32" s="381"/>
      <c r="R32" s="383"/>
      <c r="S32" s="643"/>
      <c r="T32" s="643"/>
      <c r="U32" s="643"/>
      <c r="V32" s="390"/>
      <c r="W32" s="381"/>
      <c r="X32" s="383"/>
      <c r="Y32" s="643"/>
      <c r="Z32" s="643"/>
      <c r="AA32" s="643"/>
      <c r="AB32" s="390"/>
      <c r="AC32" s="381"/>
      <c r="AD32" s="383"/>
      <c r="AE32" s="643"/>
      <c r="AF32" s="643"/>
      <c r="AG32" s="643"/>
    </row>
    <row r="33" spans="1:33" s="97" customFormat="1" ht="13.15" customHeight="1">
      <c r="A33" s="99" t="s">
        <v>3296</v>
      </c>
      <c r="B33" s="97">
        <v>33</v>
      </c>
      <c r="C33" s="517" t="str">
        <f>'Cover Page'!K$6</f>
        <v>0606</v>
      </c>
      <c r="D33" s="517">
        <f>'Cover Page'!K4</f>
        <v>2022</v>
      </c>
      <c r="E33" s="99" t="s">
        <v>2022</v>
      </c>
      <c r="F33" s="99" t="s">
        <v>2147</v>
      </c>
      <c r="G33" s="97" t="s">
        <v>2148</v>
      </c>
      <c r="H33" s="499">
        <f>'Cover Page'!M38</f>
        <v>0</v>
      </c>
      <c r="J33" s="361"/>
      <c r="K33" s="110"/>
      <c r="L33" s="111"/>
      <c r="M33" s="261"/>
      <c r="N33" s="261"/>
      <c r="O33" s="638"/>
      <c r="P33" s="380"/>
      <c r="Q33" s="381"/>
      <c r="R33" s="383"/>
      <c r="S33" s="643"/>
      <c r="T33" s="643"/>
      <c r="U33" s="641"/>
      <c r="V33" s="388"/>
      <c r="W33" s="381"/>
      <c r="X33" s="383"/>
      <c r="Y33" s="643"/>
      <c r="Z33" s="643"/>
      <c r="AA33" s="641"/>
      <c r="AB33" s="388"/>
      <c r="AC33" s="381"/>
      <c r="AD33" s="383"/>
      <c r="AE33" s="643"/>
      <c r="AF33" s="643"/>
      <c r="AG33" s="641"/>
    </row>
    <row r="34" spans="1:33" s="97" customFormat="1" ht="13.15" customHeight="1">
      <c r="A34" s="99" t="s">
        <v>3296</v>
      </c>
      <c r="B34" s="97">
        <v>34</v>
      </c>
      <c r="C34" s="517" t="str">
        <f>'Cover Page'!K$6</f>
        <v>0606</v>
      </c>
      <c r="D34" s="517">
        <f>'Cover Page'!K4</f>
        <v>2022</v>
      </c>
      <c r="E34" s="99" t="s">
        <v>2022</v>
      </c>
      <c r="F34" s="99" t="s">
        <v>2147</v>
      </c>
      <c r="G34" s="97" t="s">
        <v>2148</v>
      </c>
      <c r="H34" s="499">
        <f>'Cover Page'!M38</f>
        <v>0</v>
      </c>
      <c r="J34" s="361"/>
      <c r="K34" s="110"/>
      <c r="L34" s="111"/>
      <c r="M34" s="261"/>
      <c r="N34" s="261"/>
      <c r="O34" s="638"/>
      <c r="P34" s="380"/>
      <c r="Q34" s="381"/>
      <c r="R34" s="383"/>
      <c r="S34" s="643"/>
      <c r="T34" s="643"/>
      <c r="U34" s="641"/>
      <c r="V34" s="391"/>
      <c r="W34" s="381"/>
      <c r="X34" s="383"/>
      <c r="Y34" s="643"/>
      <c r="Z34" s="643"/>
      <c r="AA34" s="641"/>
      <c r="AB34" s="391"/>
      <c r="AC34" s="381"/>
      <c r="AD34" s="383"/>
      <c r="AE34" s="643"/>
      <c r="AF34" s="643"/>
      <c r="AG34" s="641"/>
    </row>
    <row r="35" spans="1:33" s="97" customFormat="1" ht="13.15" customHeight="1">
      <c r="A35" s="99" t="s">
        <v>3296</v>
      </c>
      <c r="B35" s="97">
        <v>35</v>
      </c>
      <c r="C35" s="517" t="str">
        <f>'Cover Page'!K$6</f>
        <v>0606</v>
      </c>
      <c r="D35" s="517">
        <f>'Cover Page'!K4</f>
        <v>2022</v>
      </c>
      <c r="E35" s="99" t="s">
        <v>2022</v>
      </c>
      <c r="F35" s="99" t="s">
        <v>2147</v>
      </c>
      <c r="G35" s="97" t="s">
        <v>2148</v>
      </c>
      <c r="H35" s="499">
        <f>'Cover Page'!M38</f>
        <v>0</v>
      </c>
      <c r="J35" s="361"/>
      <c r="K35" s="110"/>
      <c r="L35" s="111"/>
      <c r="M35" s="261"/>
      <c r="N35" s="261"/>
      <c r="O35" s="638"/>
      <c r="P35" s="380"/>
      <c r="Q35" s="381"/>
      <c r="R35" s="383"/>
      <c r="S35" s="643"/>
      <c r="T35" s="643"/>
      <c r="U35" s="641"/>
      <c r="V35" s="391"/>
      <c r="W35" s="381"/>
      <c r="X35" s="383"/>
      <c r="Y35" s="643"/>
      <c r="Z35" s="643"/>
      <c r="AA35" s="641"/>
      <c r="AB35" s="391"/>
      <c r="AC35" s="381"/>
      <c r="AD35" s="383"/>
      <c r="AE35" s="643"/>
      <c r="AF35" s="643"/>
      <c r="AG35" s="641"/>
    </row>
    <row r="36" spans="1:33" s="97" customFormat="1" ht="13.15" customHeight="1" thickBot="1">
      <c r="A36" s="99" t="s">
        <v>3296</v>
      </c>
      <c r="B36" s="97">
        <v>36</v>
      </c>
      <c r="C36" s="517" t="str">
        <f>'Cover Page'!K$6</f>
        <v>0606</v>
      </c>
      <c r="D36" s="517">
        <f>'Cover Page'!K4</f>
        <v>2022</v>
      </c>
      <c r="E36" s="99" t="s">
        <v>2022</v>
      </c>
      <c r="F36" s="99" t="s">
        <v>2147</v>
      </c>
      <c r="G36" s="97" t="s">
        <v>2148</v>
      </c>
      <c r="H36" s="499">
        <f>'Cover Page'!M38</f>
        <v>0</v>
      </c>
      <c r="J36" s="361"/>
      <c r="K36" s="110"/>
      <c r="L36" s="111"/>
      <c r="M36" s="261"/>
      <c r="N36" s="261"/>
      <c r="O36" s="638"/>
      <c r="P36" s="380"/>
      <c r="Q36" s="92"/>
      <c r="R36" s="111"/>
      <c r="S36" s="14"/>
      <c r="T36" s="14"/>
      <c r="U36" s="115"/>
      <c r="V36" s="380"/>
      <c r="W36" s="91"/>
      <c r="X36" s="14"/>
      <c r="Y36" s="263"/>
      <c r="Z36" s="263"/>
      <c r="AA36" s="264"/>
      <c r="AB36" s="393"/>
      <c r="AC36" s="91"/>
      <c r="AD36" s="14"/>
      <c r="AE36" s="263"/>
      <c r="AF36" s="263"/>
      <c r="AG36" s="264"/>
    </row>
    <row r="37" spans="1:33" s="97" customFormat="1" ht="13.15" customHeight="1" thickTop="1" thickBot="1">
      <c r="A37" s="99" t="s">
        <v>3296</v>
      </c>
      <c r="B37" s="97">
        <v>37</v>
      </c>
      <c r="C37" s="517" t="str">
        <f>'Cover Page'!K$6</f>
        <v>0606</v>
      </c>
      <c r="D37" s="517">
        <f>'Cover Page'!K4</f>
        <v>2022</v>
      </c>
      <c r="E37" s="99" t="s">
        <v>2022</v>
      </c>
      <c r="F37" s="99" t="s">
        <v>2147</v>
      </c>
      <c r="G37" s="97" t="s">
        <v>2150</v>
      </c>
      <c r="H37" s="499">
        <f>'Cover Page'!M38</f>
        <v>0</v>
      </c>
      <c r="J37" s="361"/>
      <c r="K37" s="116" t="s">
        <v>150</v>
      </c>
      <c r="L37" s="29"/>
      <c r="M37" s="311">
        <f>SUM(M9:M36)</f>
        <v>0</v>
      </c>
      <c r="N37" s="310">
        <f>SUM(N9:N36)</f>
        <v>0</v>
      </c>
      <c r="O37" s="310">
        <f>SUM(O9:O36)</f>
        <v>0</v>
      </c>
      <c r="P37" s="380"/>
      <c r="Q37" s="119" t="s">
        <v>150</v>
      </c>
      <c r="R37" s="29"/>
      <c r="S37" s="312">
        <f>SUM(S9:S35)</f>
        <v>0</v>
      </c>
      <c r="T37" s="309">
        <f>SUM(T9:T35)</f>
        <v>0</v>
      </c>
      <c r="U37" s="309">
        <f>SUM(U9:U35)</f>
        <v>0</v>
      </c>
      <c r="V37" s="392"/>
      <c r="W37" s="116" t="s">
        <v>150</v>
      </c>
      <c r="X37" s="29"/>
      <c r="Y37" s="312">
        <f>SUM(Y9:Y35)</f>
        <v>0</v>
      </c>
      <c r="Z37" s="309">
        <f>SUM(Z9:Z35)</f>
        <v>0</v>
      </c>
      <c r="AA37" s="309">
        <f>SUM(AA9:AA35)</f>
        <v>0</v>
      </c>
      <c r="AB37" s="392"/>
      <c r="AC37" s="116" t="s">
        <v>150</v>
      </c>
      <c r="AD37" s="29"/>
      <c r="AE37" s="312">
        <f>SUM(AE9:AE35)</f>
        <v>0</v>
      </c>
      <c r="AF37" s="309">
        <f>SUM(AF9:AF35)</f>
        <v>0</v>
      </c>
      <c r="AG37" s="309">
        <f>SUM(AG9:AG35)</f>
        <v>0</v>
      </c>
    </row>
    <row r="38" spans="1:33" ht="17.25" thickTop="1" thickBot="1">
      <c r="A38" s="99" t="s">
        <v>3296</v>
      </c>
      <c r="B38" s="99">
        <v>38</v>
      </c>
      <c r="C38" s="517" t="str">
        <f>'Cover Page'!K$6</f>
        <v>0606</v>
      </c>
      <c r="D38" s="517">
        <f>'Cover Page'!K4</f>
        <v>2022</v>
      </c>
      <c r="E38" s="99" t="s">
        <v>2022</v>
      </c>
      <c r="F38" s="99" t="s">
        <v>2147</v>
      </c>
      <c r="G38" s="99" t="s">
        <v>2149</v>
      </c>
      <c r="H38" s="499">
        <f>'Cover Page'!M38</f>
        <v>0</v>
      </c>
      <c r="J38" s="362"/>
      <c r="K38" s="265" t="s">
        <v>248</v>
      </c>
      <c r="L38" s="406"/>
      <c r="M38" s="98"/>
      <c r="N38" s="98"/>
      <c r="O38" s="118"/>
      <c r="P38" s="379"/>
      <c r="Q38" s="265"/>
      <c r="R38" s="266"/>
      <c r="S38" s="98"/>
      <c r="T38" s="98"/>
      <c r="U38" s="118"/>
      <c r="V38" s="379"/>
      <c r="W38" s="265"/>
      <c r="X38" s="266"/>
      <c r="Y38" s="98"/>
      <c r="Z38" s="98"/>
      <c r="AA38" s="118"/>
      <c r="AB38" s="380"/>
      <c r="AC38" s="120" t="s">
        <v>151</v>
      </c>
      <c r="AD38" s="121"/>
      <c r="AE38" s="312">
        <f>M37+S37+Y37+AE37</f>
        <v>0</v>
      </c>
      <c r="AF38" s="309">
        <f>N37+T37+Z37+AF37</f>
        <v>0</v>
      </c>
      <c r="AG38" s="309">
        <f>O37+U37+AA37+AG37</f>
        <v>0</v>
      </c>
    </row>
    <row r="39" spans="1:33" ht="15.75" thickTop="1">
      <c r="J39" s="807"/>
      <c r="K39" s="807"/>
      <c r="L39" s="807"/>
      <c r="M39" s="807"/>
      <c r="N39" s="807"/>
      <c r="O39" s="807"/>
      <c r="U39" s="808" t="s">
        <v>2263</v>
      </c>
      <c r="V39" s="809"/>
      <c r="W39" s="809"/>
      <c r="AG39" s="394" t="s">
        <v>275</v>
      </c>
    </row>
  </sheetData>
  <sheetProtection algorithmName="SHA-512" hashValue="8JRG7KxZ+OKfxmSLoAOc9XOGP97LoRH0XzUZPMw7ybeswt0JYjlajYz/x2UtLX6AYyG2WYbKCtRM4kwf4gsFOg==" saltValue="DrZX0RNmx6/7aQqIilID5w==" spinCount="100000" sheet="1" objects="1" scenarios="1"/>
  <mergeCells count="10">
    <mergeCell ref="J1:O1"/>
    <mergeCell ref="J2:O2"/>
    <mergeCell ref="K4:O4"/>
    <mergeCell ref="J39:O39"/>
    <mergeCell ref="AC4:AG4"/>
    <mergeCell ref="U39:W39"/>
    <mergeCell ref="Q1:AB1"/>
    <mergeCell ref="Q2:AB2"/>
    <mergeCell ref="Q4:U4"/>
    <mergeCell ref="W4:AA4"/>
  </mergeCells>
  <dataValidations count="1">
    <dataValidation type="list" allowBlank="1" showInputMessage="1" showErrorMessage="1" sqref="L9:L36 R9:R36 X9:X35 AD9:AD35" xr:uid="{00000000-0002-0000-0700-000000000000}">
      <formula1>$AI$26:$AI$29</formula1>
    </dataValidation>
  </dataValidations>
  <printOptions horizontalCentered="1" verticalCentered="1"/>
  <pageMargins left="0.2" right="0.2" top="0.25" bottom="0.25" header="0.3" footer="0.3"/>
  <pageSetup paperSize="5" scale="54" orientation="landscape"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S39"/>
  <sheetViews>
    <sheetView topLeftCell="J1" zoomScaleNormal="100" workbookViewId="0">
      <selection activeCell="S9" sqref="S9"/>
    </sheetView>
  </sheetViews>
  <sheetFormatPr defaultColWidth="10.5703125" defaultRowHeight="12.75"/>
  <cols>
    <col min="1" max="9" width="10.5703125" style="123" hidden="1" customWidth="1"/>
    <col min="10" max="10" width="47" style="123" customWidth="1"/>
    <col min="11" max="11" width="2.42578125" style="123" customWidth="1"/>
    <col min="12" max="12" width="9" style="123" customWidth="1"/>
    <col min="13" max="13" width="8.85546875" style="123" customWidth="1"/>
    <col min="14" max="14" width="14.28515625" style="123" customWidth="1"/>
    <col min="15" max="15" width="15" style="123" customWidth="1"/>
    <col min="16" max="16" width="15.5703125" style="123" customWidth="1"/>
    <col min="17" max="19" width="16.85546875" style="123" customWidth="1"/>
    <col min="20" max="16384" width="10.5703125" style="123"/>
  </cols>
  <sheetData>
    <row r="1" spans="1:19" ht="18.75">
      <c r="A1" s="485" t="str">
        <f ca="1">MID(CELL("filename",A2),FIND("]",CELL("filename",A2))+1,256)</f>
        <v>UFB-7 Personnel Costs</v>
      </c>
      <c r="B1" s="485">
        <f>ROW()</f>
        <v>1</v>
      </c>
      <c r="C1" s="485" t="str">
        <f>'Cover Page'!K6</f>
        <v>0606</v>
      </c>
      <c r="D1" s="485">
        <f>'Cover Page'!K4</f>
        <v>2022</v>
      </c>
      <c r="E1" s="485" t="s">
        <v>2022</v>
      </c>
      <c r="F1" s="485" t="s">
        <v>2151</v>
      </c>
      <c r="G1" s="485"/>
      <c r="H1" s="499">
        <f>'Cover Page'!M38</f>
        <v>0</v>
      </c>
      <c r="J1" s="763" t="s">
        <v>0</v>
      </c>
      <c r="K1" s="763"/>
      <c r="L1" s="763"/>
      <c r="M1" s="763"/>
      <c r="N1" s="763"/>
      <c r="O1" s="763"/>
      <c r="P1" s="763"/>
      <c r="Q1" s="763"/>
      <c r="R1" s="763"/>
      <c r="S1" s="763"/>
    </row>
    <row r="2" spans="1:19" ht="18.75">
      <c r="A2" s="485" t="str">
        <f ca="1">MID(CELL("filename",A2),FIND("]",CELL("filename",A2))+1,256)</f>
        <v>UFB-7 Personnel Costs</v>
      </c>
      <c r="B2" s="485">
        <f>ROW()</f>
        <v>2</v>
      </c>
      <c r="C2" s="485" t="str">
        <f>'Cover Page'!K6</f>
        <v>0606</v>
      </c>
      <c r="D2" s="485">
        <f>'Cover Page'!K4</f>
        <v>2022</v>
      </c>
      <c r="E2" s="485" t="s">
        <v>2022</v>
      </c>
      <c r="F2" s="485" t="s">
        <v>2151</v>
      </c>
      <c r="G2" s="485" t="s">
        <v>121</v>
      </c>
      <c r="H2" s="499">
        <f>'Cover Page'!M38</f>
        <v>0</v>
      </c>
      <c r="J2" s="810" t="s">
        <v>152</v>
      </c>
      <c r="K2" s="810"/>
      <c r="L2" s="810"/>
      <c r="M2" s="810"/>
      <c r="N2" s="810"/>
      <c r="O2" s="810"/>
      <c r="P2" s="810"/>
      <c r="Q2" s="810"/>
      <c r="R2" s="810"/>
      <c r="S2" s="810"/>
    </row>
    <row r="3" spans="1:19" ht="12.75" customHeight="1">
      <c r="A3" s="485" t="str">
        <f t="shared" ref="A3:A19" ca="1" si="0">MID(CELL("filename",A3),FIND("]",CELL("filename",A3))+1,256)</f>
        <v>UFB-7 Personnel Costs</v>
      </c>
      <c r="B3" s="485">
        <f>ROW()</f>
        <v>3</v>
      </c>
      <c r="C3" s="485" t="str">
        <f>'Cover Page'!K6</f>
        <v>0606</v>
      </c>
      <c r="D3" s="485">
        <f>'Cover Page'!K4</f>
        <v>2022</v>
      </c>
      <c r="E3" s="485" t="s">
        <v>2022</v>
      </c>
      <c r="F3" s="485" t="s">
        <v>2151</v>
      </c>
      <c r="G3" s="485" t="s">
        <v>121</v>
      </c>
      <c r="H3" s="499">
        <f>'Cover Page'!M38</f>
        <v>0</v>
      </c>
      <c r="J3" s="124"/>
      <c r="K3" s="125"/>
      <c r="L3" s="364"/>
      <c r="M3" s="365"/>
      <c r="N3" s="126"/>
      <c r="O3" s="127"/>
      <c r="P3" s="128"/>
      <c r="Q3" s="124"/>
      <c r="R3" s="124"/>
      <c r="S3" s="129"/>
    </row>
    <row r="4" spans="1:19" ht="15">
      <c r="A4" s="485" t="str">
        <f t="shared" ca="1" si="0"/>
        <v>UFB-7 Personnel Costs</v>
      </c>
      <c r="B4" s="485">
        <f>ROW()</f>
        <v>4</v>
      </c>
      <c r="C4" s="485" t="str">
        <f>'Cover Page'!K6</f>
        <v>0606</v>
      </c>
      <c r="D4" s="485">
        <f>'Cover Page'!K4</f>
        <v>2022</v>
      </c>
      <c r="E4" s="485" t="s">
        <v>2022</v>
      </c>
      <c r="F4" s="485" t="s">
        <v>2151</v>
      </c>
      <c r="G4" s="485" t="s">
        <v>121</v>
      </c>
      <c r="H4" s="499">
        <f>'Cover Page'!M38</f>
        <v>0</v>
      </c>
      <c r="J4" s="130"/>
      <c r="K4" s="132"/>
      <c r="L4" s="135" t="s">
        <v>211</v>
      </c>
      <c r="M4" s="366" t="s">
        <v>211</v>
      </c>
      <c r="N4" s="133" t="s">
        <v>97</v>
      </c>
      <c r="O4" s="134"/>
      <c r="P4" s="135" t="s">
        <v>153</v>
      </c>
      <c r="Q4" s="131" t="s">
        <v>154</v>
      </c>
      <c r="R4" s="131" t="s">
        <v>155</v>
      </c>
      <c r="S4" s="136" t="s">
        <v>156</v>
      </c>
    </row>
    <row r="5" spans="1:19" ht="15">
      <c r="A5" s="485" t="str">
        <f t="shared" ca="1" si="0"/>
        <v>UFB-7 Personnel Costs</v>
      </c>
      <c r="B5" s="485">
        <f>ROW()</f>
        <v>5</v>
      </c>
      <c r="C5" s="485" t="str">
        <f>'Cover Page'!K6</f>
        <v>0606</v>
      </c>
      <c r="D5" s="485">
        <f>'Cover Page'!K4</f>
        <v>2022</v>
      </c>
      <c r="E5" s="485" t="s">
        <v>2022</v>
      </c>
      <c r="F5" s="485" t="s">
        <v>2151</v>
      </c>
      <c r="G5" s="485"/>
      <c r="H5" s="499">
        <f>'Cover Page'!M38</f>
        <v>0</v>
      </c>
      <c r="J5" s="131"/>
      <c r="K5" s="132"/>
      <c r="L5" s="135" t="s">
        <v>209</v>
      </c>
      <c r="M5" s="366" t="s">
        <v>210</v>
      </c>
      <c r="N5" s="133" t="s">
        <v>157</v>
      </c>
      <c r="O5" s="134" t="s">
        <v>158</v>
      </c>
      <c r="P5" s="135" t="s">
        <v>159</v>
      </c>
      <c r="Q5" s="131" t="s">
        <v>280</v>
      </c>
      <c r="R5" s="131" t="s">
        <v>160</v>
      </c>
      <c r="S5" s="136" t="s">
        <v>161</v>
      </c>
    </row>
    <row r="6" spans="1:19" ht="15">
      <c r="A6" s="485" t="str">
        <f t="shared" ca="1" si="0"/>
        <v>UFB-7 Personnel Costs</v>
      </c>
      <c r="B6" s="485">
        <f>ROW()</f>
        <v>6</v>
      </c>
      <c r="C6" s="485" t="str">
        <f>'Cover Page'!K6</f>
        <v>0606</v>
      </c>
      <c r="D6" s="485">
        <f>'Cover Page'!K4</f>
        <v>2022</v>
      </c>
      <c r="E6" s="485" t="s">
        <v>2022</v>
      </c>
      <c r="F6" s="485" t="s">
        <v>2151</v>
      </c>
      <c r="G6" s="485" t="s">
        <v>121</v>
      </c>
      <c r="H6" s="499">
        <f>'Cover Page'!M38</f>
        <v>0</v>
      </c>
      <c r="J6" s="131" t="s">
        <v>162</v>
      </c>
      <c r="K6" s="132"/>
      <c r="L6" s="135" t="s">
        <v>163</v>
      </c>
      <c r="M6" s="366" t="s">
        <v>163</v>
      </c>
      <c r="N6" s="133" t="s">
        <v>164</v>
      </c>
      <c r="O6" s="134" t="s">
        <v>165</v>
      </c>
      <c r="P6" s="135" t="s">
        <v>166</v>
      </c>
      <c r="Q6" s="131"/>
      <c r="R6" s="131" t="s">
        <v>167</v>
      </c>
      <c r="S6" s="136" t="s">
        <v>168</v>
      </c>
    </row>
    <row r="7" spans="1:19" ht="16.5" thickBot="1">
      <c r="A7" s="485" t="str">
        <f t="shared" ca="1" si="0"/>
        <v>UFB-7 Personnel Costs</v>
      </c>
      <c r="B7" s="485">
        <f>ROW()</f>
        <v>7</v>
      </c>
      <c r="C7" s="485" t="str">
        <f>'Cover Page'!K6</f>
        <v>0606</v>
      </c>
      <c r="D7" s="485">
        <f>'Cover Page'!K4</f>
        <v>2022</v>
      </c>
      <c r="E7" s="485" t="s">
        <v>2022</v>
      </c>
      <c r="F7" s="485" t="s">
        <v>2151</v>
      </c>
      <c r="G7" s="485"/>
      <c r="H7" s="499">
        <f>'Cover Page'!M38</f>
        <v>0</v>
      </c>
      <c r="J7" s="137"/>
      <c r="K7" s="138"/>
      <c r="L7" s="367"/>
      <c r="M7" s="368"/>
      <c r="N7" s="139"/>
      <c r="O7" s="140"/>
      <c r="P7" s="141"/>
      <c r="Q7" s="142"/>
      <c r="R7" s="142"/>
      <c r="S7" s="143"/>
    </row>
    <row r="8" spans="1:19" ht="15.75" thickTop="1">
      <c r="A8" s="485" t="str">
        <f t="shared" ca="1" si="0"/>
        <v>UFB-7 Personnel Costs</v>
      </c>
      <c r="B8" s="485">
        <f>ROW()</f>
        <v>8</v>
      </c>
      <c r="C8" s="485" t="str">
        <f>'Cover Page'!K6</f>
        <v>0606</v>
      </c>
      <c r="D8" s="485">
        <f>'Cover Page'!K4</f>
        <v>2022</v>
      </c>
      <c r="E8" s="485" t="s">
        <v>2022</v>
      </c>
      <c r="F8" s="485" t="s">
        <v>2151</v>
      </c>
      <c r="G8" s="485" t="s">
        <v>2152</v>
      </c>
      <c r="H8" s="499">
        <f>'Cover Page'!M38</f>
        <v>0</v>
      </c>
      <c r="J8" s="144" t="s">
        <v>169</v>
      </c>
      <c r="K8" s="145"/>
      <c r="L8" s="588"/>
      <c r="M8" s="589">
        <v>3</v>
      </c>
      <c r="N8" s="399">
        <f>SUM(O8:S8)</f>
        <v>7815</v>
      </c>
      <c r="O8" s="603">
        <v>7260</v>
      </c>
      <c r="P8" s="604"/>
      <c r="Q8" s="605"/>
      <c r="R8" s="605"/>
      <c r="S8" s="606">
        <v>555</v>
      </c>
    </row>
    <row r="9" spans="1:19" ht="15">
      <c r="A9" s="485" t="str">
        <f t="shared" ca="1" si="0"/>
        <v>UFB-7 Personnel Costs</v>
      </c>
      <c r="B9" s="485">
        <f>ROW()</f>
        <v>9</v>
      </c>
      <c r="C9" s="485" t="str">
        <f>'Cover Page'!K6</f>
        <v>0606</v>
      </c>
      <c r="D9" s="485">
        <f>'Cover Page'!K4</f>
        <v>2022</v>
      </c>
      <c r="E9" s="485" t="s">
        <v>2022</v>
      </c>
      <c r="F9" s="485" t="s">
        <v>2151</v>
      </c>
      <c r="G9" s="485" t="s">
        <v>2153</v>
      </c>
      <c r="H9" s="499">
        <f>'Cover Page'!M38</f>
        <v>0</v>
      </c>
      <c r="J9" s="144" t="s">
        <v>170</v>
      </c>
      <c r="K9" s="145"/>
      <c r="L9" s="590"/>
      <c r="M9" s="589">
        <v>5</v>
      </c>
      <c r="N9" s="399">
        <f t="shared" ref="N9:N13" si="1">SUM(O9:S9)</f>
        <v>37618</v>
      </c>
      <c r="O9" s="603">
        <v>33004</v>
      </c>
      <c r="P9" s="607"/>
      <c r="Q9" s="608">
        <v>2089</v>
      </c>
      <c r="R9" s="605"/>
      <c r="S9" s="606">
        <v>2525</v>
      </c>
    </row>
    <row r="10" spans="1:19" ht="15">
      <c r="A10" s="485" t="str">
        <f ca="1">MID(CELL("filename",A10),FIND("]",CELL("filename",A10))+1,256)</f>
        <v>UFB-7 Personnel Costs</v>
      </c>
      <c r="B10" s="485">
        <f>ROW()</f>
        <v>10</v>
      </c>
      <c r="C10" s="485" t="str">
        <f>'Cover Page'!K6</f>
        <v>0606</v>
      </c>
      <c r="D10" s="485">
        <f>'Cover Page'!K4</f>
        <v>2022</v>
      </c>
      <c r="E10" s="485" t="s">
        <v>2022</v>
      </c>
      <c r="F10" s="485" t="s">
        <v>2151</v>
      </c>
      <c r="G10" s="485" t="s">
        <v>2154</v>
      </c>
      <c r="H10" s="499">
        <f>'Cover Page'!M38</f>
        <v>0</v>
      </c>
      <c r="J10" s="144" t="s">
        <v>171</v>
      </c>
      <c r="K10" s="145"/>
      <c r="L10" s="590"/>
      <c r="M10" s="589"/>
      <c r="N10" s="399">
        <f t="shared" si="1"/>
        <v>0</v>
      </c>
      <c r="O10" s="603"/>
      <c r="P10" s="607"/>
      <c r="Q10" s="608"/>
      <c r="R10" s="605"/>
      <c r="S10" s="606"/>
    </row>
    <row r="11" spans="1:19" ht="15">
      <c r="A11" s="485" t="str">
        <f ca="1">MID(CELL("filename",A11),FIND("]",CELL("filename",A11))+1,256)</f>
        <v>UFB-7 Personnel Costs</v>
      </c>
      <c r="B11" s="485">
        <f>ROW()</f>
        <v>11</v>
      </c>
      <c r="C11" s="485" t="str">
        <f>'Cover Page'!K6</f>
        <v>0606</v>
      </c>
      <c r="D11" s="485">
        <f>'Cover Page'!K4</f>
        <v>2022</v>
      </c>
      <c r="E11" s="485" t="s">
        <v>2022</v>
      </c>
      <c r="F11" s="485" t="s">
        <v>2151</v>
      </c>
      <c r="G11" s="485" t="s">
        <v>2155</v>
      </c>
      <c r="H11" s="499">
        <f>'Cover Page'!M38</f>
        <v>0</v>
      </c>
      <c r="J11" s="144" t="s">
        <v>172</v>
      </c>
      <c r="K11" s="145"/>
      <c r="L11" s="590"/>
      <c r="M11" s="589"/>
      <c r="N11" s="399">
        <f>SUM(O11:S11)</f>
        <v>0</v>
      </c>
      <c r="O11" s="603"/>
      <c r="P11" s="607"/>
      <c r="Q11" s="608"/>
      <c r="R11" s="605"/>
      <c r="S11" s="606"/>
    </row>
    <row r="12" spans="1:19" ht="15">
      <c r="A12" s="485" t="str">
        <f ca="1">MID(CELL("filename",A12),FIND("]",CELL("filename",A12))+1,256)</f>
        <v>UFB-7 Personnel Costs</v>
      </c>
      <c r="B12" s="485">
        <f>ROW()</f>
        <v>12</v>
      </c>
      <c r="C12" s="485" t="str">
        <f>'Cover Page'!K6</f>
        <v>0606</v>
      </c>
      <c r="D12" s="485">
        <f>'Cover Page'!K4</f>
        <v>2022</v>
      </c>
      <c r="E12" s="485" t="s">
        <v>2022</v>
      </c>
      <c r="F12" s="485" t="s">
        <v>2151</v>
      </c>
      <c r="G12" s="485" t="s">
        <v>2156</v>
      </c>
      <c r="H12" s="499">
        <f>'Cover Page'!M38</f>
        <v>0</v>
      </c>
      <c r="J12" s="144" t="s">
        <v>173</v>
      </c>
      <c r="K12" s="145"/>
      <c r="L12" s="590"/>
      <c r="M12" s="589"/>
      <c r="N12" s="399">
        <f t="shared" si="1"/>
        <v>0</v>
      </c>
      <c r="O12" s="603"/>
      <c r="P12" s="607"/>
      <c r="Q12" s="608"/>
      <c r="R12" s="605"/>
      <c r="S12" s="606"/>
    </row>
    <row r="13" spans="1:19" ht="15.75" thickBot="1">
      <c r="A13" s="485" t="str">
        <f ca="1">MID(CELL("filename",A13),FIND("]",CELL("filename",A13))+1,256)</f>
        <v>UFB-7 Personnel Costs</v>
      </c>
      <c r="B13" s="485">
        <f>ROW()</f>
        <v>13</v>
      </c>
      <c r="C13" s="485" t="str">
        <f>'Cover Page'!K6</f>
        <v>0606</v>
      </c>
      <c r="D13" s="485">
        <f>'Cover Page'!K4</f>
        <v>2022</v>
      </c>
      <c r="E13" s="485" t="s">
        <v>2022</v>
      </c>
      <c r="F13" s="485" t="s">
        <v>2151</v>
      </c>
      <c r="G13" s="485" t="s">
        <v>2157</v>
      </c>
      <c r="H13" s="499">
        <f>'Cover Page'!M38</f>
        <v>0</v>
      </c>
      <c r="J13" s="144" t="s">
        <v>174</v>
      </c>
      <c r="K13" s="146"/>
      <c r="L13" s="590"/>
      <c r="M13" s="589">
        <v>2</v>
      </c>
      <c r="N13" s="399">
        <f t="shared" si="1"/>
        <v>11810</v>
      </c>
      <c r="O13" s="603">
        <v>10971</v>
      </c>
      <c r="P13" s="607"/>
      <c r="Q13" s="608"/>
      <c r="R13" s="605"/>
      <c r="S13" s="606">
        <v>839</v>
      </c>
    </row>
    <row r="14" spans="1:19" ht="17.25" thickTop="1" thickBot="1">
      <c r="A14" s="485" t="str">
        <f t="shared" ca="1" si="0"/>
        <v>UFB-7 Personnel Costs</v>
      </c>
      <c r="B14" s="485">
        <f>ROW()</f>
        <v>14</v>
      </c>
      <c r="C14" s="485" t="str">
        <f>'Cover Page'!K6</f>
        <v>0606</v>
      </c>
      <c r="D14" s="485">
        <f>'Cover Page'!K4</f>
        <v>2022</v>
      </c>
      <c r="E14" s="485" t="s">
        <v>2022</v>
      </c>
      <c r="F14" s="485" t="s">
        <v>2151</v>
      </c>
      <c r="G14" s="485" t="s">
        <v>2158</v>
      </c>
      <c r="H14" s="499">
        <f>'Cover Page'!M38</f>
        <v>0</v>
      </c>
      <c r="J14" s="147" t="s">
        <v>175</v>
      </c>
      <c r="K14" s="149"/>
      <c r="L14" s="591">
        <f t="shared" ref="L14:S14" si="2">SUM(L8:L13)</f>
        <v>0</v>
      </c>
      <c r="M14" s="591">
        <f t="shared" si="2"/>
        <v>10</v>
      </c>
      <c r="N14" s="148">
        <f t="shared" si="2"/>
        <v>57243</v>
      </c>
      <c r="O14" s="609">
        <f t="shared" si="2"/>
        <v>51235</v>
      </c>
      <c r="P14" s="610">
        <f t="shared" si="2"/>
        <v>0</v>
      </c>
      <c r="Q14" s="610">
        <f t="shared" si="2"/>
        <v>2089</v>
      </c>
      <c r="R14" s="610">
        <f t="shared" si="2"/>
        <v>0</v>
      </c>
      <c r="S14" s="610">
        <f t="shared" si="2"/>
        <v>3919</v>
      </c>
    </row>
    <row r="15" spans="1:19" ht="16.5" thickTop="1">
      <c r="A15" s="485" t="str">
        <f t="shared" ca="1" si="0"/>
        <v>UFB-7 Personnel Costs</v>
      </c>
      <c r="B15" s="485">
        <f>ROW()</f>
        <v>15</v>
      </c>
      <c r="C15" s="485" t="str">
        <f>'Cover Page'!K6</f>
        <v>0606</v>
      </c>
      <c r="D15" s="485">
        <f>'Cover Page'!K4</f>
        <v>2022</v>
      </c>
      <c r="E15" s="485" t="s">
        <v>2022</v>
      </c>
      <c r="F15" s="485" t="s">
        <v>2151</v>
      </c>
      <c r="G15" s="485" t="s">
        <v>121</v>
      </c>
      <c r="H15" s="499">
        <f>'Cover Page'!M38</f>
        <v>0</v>
      </c>
      <c r="J15" s="43"/>
      <c r="K15" s="150"/>
      <c r="L15" s="150"/>
      <c r="M15" s="150"/>
      <c r="N15" s="150"/>
      <c r="O15" s="150"/>
      <c r="P15" s="150"/>
      <c r="Q15" s="150"/>
      <c r="R15" s="150"/>
      <c r="S15" s="150"/>
    </row>
    <row r="16" spans="1:19" ht="22.5">
      <c r="A16" s="485" t="str">
        <f t="shared" ca="1" si="0"/>
        <v>UFB-7 Personnel Costs</v>
      </c>
      <c r="B16" s="485">
        <f>ROW()</f>
        <v>16</v>
      </c>
      <c r="C16" s="485" t="str">
        <f>'Cover Page'!K6</f>
        <v>0606</v>
      </c>
      <c r="D16" s="485">
        <f>'Cover Page'!K4</f>
        <v>2022</v>
      </c>
      <c r="E16" s="485" t="s">
        <v>2022</v>
      </c>
      <c r="F16" s="485" t="s">
        <v>2151</v>
      </c>
      <c r="G16" s="485" t="s">
        <v>2159</v>
      </c>
      <c r="H16" s="499">
        <f>'Cover Page'!M38</f>
        <v>0</v>
      </c>
      <c r="J16" s="151" t="s">
        <v>2298</v>
      </c>
      <c r="K16" s="150"/>
      <c r="L16" s="150"/>
      <c r="M16" s="150"/>
      <c r="N16" s="150"/>
      <c r="Q16" s="267" t="s">
        <v>282</v>
      </c>
      <c r="S16" s="150"/>
    </row>
    <row r="17" spans="1:19" ht="15.75">
      <c r="A17" s="485" t="str">
        <f t="shared" ca="1" si="0"/>
        <v>UFB-7 Personnel Costs</v>
      </c>
      <c r="B17" s="485">
        <f>ROW()</f>
        <v>17</v>
      </c>
      <c r="C17" s="485" t="str">
        <f>'Cover Page'!K6</f>
        <v>0606</v>
      </c>
      <c r="D17" s="485">
        <f>'Cover Page'!K4</f>
        <v>2022</v>
      </c>
      <c r="E17" s="485" t="s">
        <v>2022</v>
      </c>
      <c r="F17" s="485" t="s">
        <v>2151</v>
      </c>
      <c r="G17" s="485" t="s">
        <v>121</v>
      </c>
      <c r="H17" s="499">
        <f>'Cover Page'!M38</f>
        <v>0</v>
      </c>
      <c r="J17" s="43"/>
      <c r="K17" s="150"/>
      <c r="L17" s="150"/>
      <c r="M17" s="150"/>
      <c r="N17" s="150"/>
      <c r="O17" s="150"/>
      <c r="P17" s="150"/>
      <c r="Q17" s="150"/>
      <c r="R17" s="150"/>
      <c r="S17" s="150"/>
    </row>
    <row r="18" spans="1:19" ht="15.75">
      <c r="A18" s="485" t="str">
        <f t="shared" ca="1" si="0"/>
        <v>UFB-7 Personnel Costs</v>
      </c>
      <c r="B18" s="485">
        <f>ROW()</f>
        <v>18</v>
      </c>
      <c r="C18" s="485" t="str">
        <f>'Cover Page'!K6</f>
        <v>0606</v>
      </c>
      <c r="D18" s="485">
        <f>'Cover Page'!K4</f>
        <v>2022</v>
      </c>
      <c r="E18" s="485" t="s">
        <v>2022</v>
      </c>
      <c r="F18" s="485" t="s">
        <v>2151</v>
      </c>
      <c r="G18" s="485" t="s">
        <v>121</v>
      </c>
      <c r="H18" s="499">
        <f>'Cover Page'!M38</f>
        <v>0</v>
      </c>
      <c r="J18" s="43" t="s">
        <v>176</v>
      </c>
      <c r="K18" s="150"/>
      <c r="L18" s="150"/>
      <c r="M18" s="150"/>
      <c r="N18" s="150"/>
      <c r="O18" s="150"/>
      <c r="P18" s="150"/>
      <c r="Q18" s="150"/>
      <c r="R18" s="150"/>
      <c r="S18" s="150"/>
    </row>
    <row r="19" spans="1:19" ht="15.75">
      <c r="A19" s="485" t="str">
        <f t="shared" ca="1" si="0"/>
        <v>UFB-7 Personnel Costs</v>
      </c>
      <c r="B19" s="485">
        <f>ROW()</f>
        <v>19</v>
      </c>
      <c r="C19" s="485" t="str">
        <f>'Cover Page'!K6</f>
        <v>0606</v>
      </c>
      <c r="D19" s="485">
        <f>'Cover Page'!K4</f>
        <v>2022</v>
      </c>
      <c r="E19" s="485" t="s">
        <v>2022</v>
      </c>
      <c r="F19" s="485" t="s">
        <v>2151</v>
      </c>
      <c r="G19" s="485" t="s">
        <v>121</v>
      </c>
      <c r="H19" s="499">
        <f>'Cover Page'!M38</f>
        <v>0</v>
      </c>
      <c r="J19" s="43" t="s">
        <v>177</v>
      </c>
      <c r="K19" s="150"/>
      <c r="L19" s="150"/>
      <c r="M19" s="150"/>
      <c r="N19" s="150"/>
      <c r="O19" s="150"/>
      <c r="P19" s="150"/>
      <c r="Q19" s="150"/>
      <c r="R19" s="150"/>
      <c r="S19" s="150"/>
    </row>
    <row r="20" spans="1:19" ht="15.75">
      <c r="A20" s="485"/>
      <c r="B20" s="485"/>
      <c r="C20" s="485"/>
      <c r="D20" s="485"/>
      <c r="E20" s="485"/>
      <c r="F20" s="485"/>
      <c r="G20" s="485"/>
      <c r="H20" s="488"/>
      <c r="J20" s="43"/>
      <c r="K20" s="150"/>
      <c r="L20" s="150"/>
      <c r="M20" s="150"/>
      <c r="N20" s="150"/>
      <c r="O20" s="150"/>
      <c r="P20" s="150"/>
      <c r="Q20" s="150"/>
      <c r="R20" s="150"/>
      <c r="S20" s="150"/>
    </row>
    <row r="21" spans="1:19" ht="15.75">
      <c r="A21" s="485"/>
      <c r="B21" s="485"/>
      <c r="C21" s="485"/>
      <c r="D21" s="485"/>
      <c r="E21" s="485"/>
      <c r="F21" s="485"/>
      <c r="G21" s="485"/>
      <c r="H21" s="488"/>
      <c r="J21" s="43"/>
      <c r="K21" s="150"/>
      <c r="L21" s="150"/>
      <c r="M21" s="150"/>
      <c r="N21" s="150"/>
      <c r="O21" s="150"/>
      <c r="P21" s="150"/>
      <c r="Q21" s="150"/>
      <c r="R21" s="150"/>
      <c r="S21" s="150"/>
    </row>
    <row r="22" spans="1:19" ht="15.75">
      <c r="A22" s="485"/>
      <c r="B22" s="485"/>
      <c r="C22" s="485"/>
      <c r="D22" s="485"/>
      <c r="E22" s="485"/>
      <c r="F22" s="485"/>
      <c r="G22" s="485"/>
      <c r="H22" s="488"/>
      <c r="J22" s="43"/>
      <c r="K22" s="150"/>
      <c r="L22" s="150"/>
      <c r="M22" s="150"/>
      <c r="N22" s="150"/>
      <c r="O22" s="150"/>
      <c r="P22" s="150"/>
      <c r="Q22" s="150"/>
      <c r="R22" s="150"/>
      <c r="S22" s="150"/>
    </row>
    <row r="23" spans="1:19" ht="15.75">
      <c r="A23" s="485"/>
      <c r="B23" s="485"/>
      <c r="C23" s="485"/>
      <c r="D23" s="485"/>
      <c r="E23" s="485"/>
      <c r="F23" s="485"/>
      <c r="G23" s="485"/>
      <c r="H23" s="488"/>
      <c r="J23" s="43"/>
      <c r="K23" s="150"/>
      <c r="L23" s="150"/>
      <c r="M23" s="150"/>
      <c r="N23" s="150"/>
      <c r="O23" s="150"/>
      <c r="P23" s="150"/>
      <c r="Q23" s="150"/>
      <c r="R23" s="150"/>
      <c r="S23" s="150"/>
    </row>
    <row r="24" spans="1:19" ht="15.75">
      <c r="A24" s="485"/>
      <c r="B24" s="485"/>
      <c r="C24" s="485"/>
      <c r="D24" s="485"/>
      <c r="E24" s="485"/>
      <c r="F24" s="485"/>
      <c r="G24" s="485"/>
      <c r="H24" s="488"/>
      <c r="J24" s="43"/>
      <c r="K24" s="150"/>
      <c r="L24" s="150"/>
      <c r="M24" s="150"/>
      <c r="N24" s="150"/>
      <c r="O24" s="150"/>
      <c r="P24" s="150"/>
      <c r="Q24" s="150"/>
      <c r="R24" s="150"/>
      <c r="S24" s="150"/>
    </row>
    <row r="25" spans="1:19" ht="15.75">
      <c r="A25" s="485"/>
      <c r="B25" s="485"/>
      <c r="C25" s="485"/>
      <c r="D25" s="485"/>
      <c r="E25" s="485"/>
      <c r="F25" s="485"/>
      <c r="G25" s="485"/>
      <c r="H25" s="488"/>
      <c r="J25" s="43"/>
      <c r="K25" s="150"/>
      <c r="L25" s="150"/>
      <c r="M25" s="150"/>
      <c r="N25" s="150"/>
      <c r="O25" s="150"/>
      <c r="P25" s="150"/>
      <c r="Q25" s="150"/>
      <c r="R25" s="150"/>
      <c r="S25" s="150"/>
    </row>
    <row r="26" spans="1:19" ht="15.75">
      <c r="A26" s="485"/>
      <c r="B26" s="485"/>
      <c r="C26" s="485"/>
      <c r="D26" s="485"/>
      <c r="E26" s="485"/>
      <c r="F26" s="485"/>
      <c r="G26" s="485"/>
      <c r="H26" s="488"/>
      <c r="J26" s="811" t="s">
        <v>178</v>
      </c>
      <c r="K26" s="811"/>
      <c r="L26" s="811"/>
      <c r="M26" s="811"/>
      <c r="N26" s="811"/>
      <c r="O26" s="811"/>
      <c r="P26" s="811"/>
      <c r="Q26" s="811"/>
      <c r="R26" s="811"/>
      <c r="S26" s="811"/>
    </row>
    <row r="27" spans="1:19">
      <c r="A27" s="485"/>
      <c r="B27" s="485"/>
      <c r="C27" s="485"/>
      <c r="D27" s="485"/>
      <c r="E27" s="485"/>
      <c r="F27" s="485"/>
      <c r="G27" s="485"/>
      <c r="H27" s="488"/>
    </row>
    <row r="28" spans="1:19">
      <c r="A28" s="485"/>
      <c r="B28" s="485"/>
      <c r="C28" s="485"/>
      <c r="D28" s="485"/>
      <c r="E28" s="485"/>
      <c r="F28" s="485"/>
      <c r="G28" s="485"/>
      <c r="H28" s="488"/>
    </row>
    <row r="29" spans="1:19">
      <c r="A29" s="485"/>
      <c r="B29" s="485"/>
      <c r="C29" s="485"/>
      <c r="D29" s="485"/>
      <c r="E29" s="485"/>
      <c r="F29" s="485"/>
      <c r="G29" s="485"/>
      <c r="H29" s="488"/>
    </row>
    <row r="30" spans="1:19">
      <c r="A30" s="485"/>
      <c r="B30" s="485"/>
      <c r="C30" s="485"/>
      <c r="D30" s="485"/>
      <c r="E30" s="485"/>
      <c r="F30" s="485"/>
      <c r="G30" s="485"/>
      <c r="H30" s="488"/>
    </row>
    <row r="31" spans="1:19">
      <c r="A31" s="485"/>
      <c r="B31" s="485"/>
      <c r="C31" s="485"/>
      <c r="D31" s="485"/>
      <c r="E31" s="485"/>
      <c r="F31" s="485"/>
      <c r="G31" s="485"/>
      <c r="H31" s="488"/>
    </row>
    <row r="32" spans="1:19">
      <c r="A32" s="485"/>
      <c r="B32" s="485"/>
      <c r="C32" s="485"/>
      <c r="D32" s="485"/>
      <c r="E32" s="485"/>
      <c r="F32" s="485"/>
      <c r="G32" s="485"/>
      <c r="H32" s="488"/>
    </row>
    <row r="33" spans="1:8">
      <c r="A33" s="498"/>
      <c r="B33" s="497"/>
      <c r="C33" s="485"/>
      <c r="D33" s="485"/>
      <c r="E33" s="485"/>
      <c r="F33" s="485"/>
      <c r="G33" s="485"/>
      <c r="H33" s="488"/>
    </row>
    <row r="34" spans="1:8">
      <c r="A34" s="498"/>
      <c r="B34" s="497"/>
      <c r="C34" s="485"/>
      <c r="D34" s="485"/>
      <c r="E34" s="485"/>
      <c r="F34" s="485"/>
      <c r="G34" s="485"/>
      <c r="H34" s="488"/>
    </row>
    <row r="35" spans="1:8">
      <c r="A35" s="498"/>
      <c r="B35" s="497"/>
      <c r="C35" s="485"/>
      <c r="D35" s="485"/>
      <c r="E35" s="485"/>
      <c r="F35" s="485"/>
      <c r="G35" s="485"/>
      <c r="H35" s="488"/>
    </row>
    <row r="36" spans="1:8">
      <c r="A36" s="498"/>
      <c r="B36" s="497"/>
      <c r="C36" s="485"/>
      <c r="D36" s="485"/>
      <c r="E36" s="485"/>
      <c r="F36" s="485"/>
      <c r="G36" s="485"/>
      <c r="H36" s="488"/>
    </row>
    <row r="37" spans="1:8">
      <c r="A37" s="498"/>
      <c r="B37" s="497"/>
      <c r="C37" s="485"/>
      <c r="D37" s="485"/>
      <c r="E37" s="485"/>
      <c r="F37" s="485"/>
      <c r="G37" s="485"/>
      <c r="H37" s="488"/>
    </row>
    <row r="38" spans="1:8">
      <c r="A38" s="498"/>
      <c r="B38" s="497"/>
      <c r="C38" s="485"/>
      <c r="D38" s="485"/>
      <c r="E38" s="485"/>
      <c r="F38" s="485"/>
      <c r="G38" s="485"/>
      <c r="H38" s="488"/>
    </row>
    <row r="39" spans="1:8">
      <c r="A39" s="498"/>
      <c r="B39" s="497"/>
      <c r="C39" s="485"/>
      <c r="D39" s="485"/>
      <c r="E39" s="485"/>
      <c r="F39" s="485"/>
      <c r="G39" s="485"/>
      <c r="H39" s="488"/>
    </row>
  </sheetData>
  <sheetProtection algorithmName="SHA-512" hashValue="/5WaF0EWpchAck7pyJ2sUtudBfu3UhixIRd2XX2hR2JKuiq4orGIMgUWWT8wk2kjETguhJrTBTNiLfEwXVRWNw==" saltValue="7QLakGM4Nx/rVcEjXXGlrQ==" spinCount="100000" sheet="1" objects="1" scenarios="1"/>
  <mergeCells count="3">
    <mergeCell ref="J1:S1"/>
    <mergeCell ref="J2:S2"/>
    <mergeCell ref="J26:S26"/>
  </mergeCells>
  <printOptions horizontalCentered="1" verticalCentered="1"/>
  <pageMargins left="0.2" right="0.2" top="0.25" bottom="0.2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Cover Page</vt:lpstr>
      <vt:lpstr>Sheet1</vt:lpstr>
      <vt:lpstr>UFB-1 Tax Impact</vt:lpstr>
      <vt:lpstr>UFB-2 Revenue Summary</vt:lpstr>
      <vt:lpstr>UFB-3 Appropriations Summary</vt:lpstr>
      <vt:lpstr>UFB-4 Structural Imbalances</vt:lpstr>
      <vt:lpstr>UFB-5 Tax Assessments</vt:lpstr>
      <vt:lpstr>UFB-6 Tax Abatements</vt:lpstr>
      <vt:lpstr>UFB-7 Personnel Costs</vt:lpstr>
      <vt:lpstr>UFB-8 Health Benefits</vt:lpstr>
      <vt:lpstr>UFB-9 Accum. Absence Liability</vt:lpstr>
      <vt:lpstr>UFB-10 Debt</vt:lpstr>
      <vt:lpstr>UFB-11 Shared Services</vt:lpstr>
      <vt:lpstr>UFB-11 Shared Services (2)</vt:lpstr>
      <vt:lpstr>UFB-12 Auth. &amp; Fire Dist.</vt:lpstr>
      <vt:lpstr>muni</vt:lpstr>
      <vt:lpstr>Notes</vt:lpstr>
      <vt:lpstr>SearchPrep</vt:lpstr>
      <vt:lpstr>SearchPrep3</vt:lpstr>
      <vt:lpstr>'Cover Page'!Print_Area</vt:lpstr>
      <vt:lpstr>Notes!Print_Area</vt:lpstr>
      <vt:lpstr>'UFB-1 Tax Impact'!Print_Area</vt:lpstr>
      <vt:lpstr>'UFB-10 Debt'!Print_Area</vt:lpstr>
      <vt:lpstr>'UFB-11 Shared Services'!Print_Area</vt:lpstr>
      <vt:lpstr>'UFB-11 Shared Services (2)'!Print_Area</vt:lpstr>
      <vt:lpstr>'UFB-12 Auth. &amp; Fire Dist.'!Print_Area</vt:lpstr>
      <vt:lpstr>'UFB-2 Revenue Summary'!Print_Area</vt:lpstr>
      <vt:lpstr>'UFB-3 Appropriations Summary'!Print_Area</vt:lpstr>
      <vt:lpstr>'UFB-4 Structural Imbalances'!Print_Area</vt:lpstr>
      <vt:lpstr>'UFB-5 Tax Assessments'!Print_Area</vt:lpstr>
      <vt:lpstr>'UFB-6 Tax Abatements'!Print_Area</vt:lpstr>
      <vt:lpstr>'UFB-7 Personnel Costs'!Print_Area</vt:lpstr>
      <vt:lpstr>'UFB-8 Health Benefits'!Print_Area</vt:lpstr>
      <vt:lpstr>'UFB-9 Accum. Absence Liability'!Print_Area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Martucci</dc:creator>
  <cp:lastModifiedBy>Greenwich Township</cp:lastModifiedBy>
  <cp:lastPrinted>2022-04-07T18:28:51Z</cp:lastPrinted>
  <dcterms:created xsi:type="dcterms:W3CDTF">2014-08-15T14:29:15Z</dcterms:created>
  <dcterms:modified xsi:type="dcterms:W3CDTF">2022-05-09T17:45:16Z</dcterms:modified>
</cp:coreProperties>
</file>